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4005" windowWidth="20550" windowHeight="2010" tabRatio="372" activeTab="1"/>
  </bookViews>
  <sheets>
    <sheet name="2017" sheetId="1" r:id="rId1"/>
    <sheet name="JULIO 2018" sheetId="2" r:id="rId2"/>
    <sheet name="Hoja1" sheetId="3" r:id="rId3"/>
  </sheets>
  <definedNames>
    <definedName name="_xlnm._FilterDatabase" localSheetId="1" hidden="1">'JULIO 2018'!$A$4:$K$130</definedName>
    <definedName name="_xlnm.Print_Area" localSheetId="1">'JULIO 2018'!$A$1:$K$130</definedName>
    <definedName name="_xlnm.Print_Titles" localSheetId="1">'JULIO 2018'!$4:$4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2" i="2"/>
  <c r="O82"/>
  <c r="P82"/>
  <c r="Q82"/>
  <c r="R82"/>
  <c r="S82"/>
  <c r="T82"/>
  <c r="U82"/>
  <c r="V82"/>
  <c r="W82"/>
  <c r="X82"/>
  <c r="X14" l="1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6"/>
  <c r="V6"/>
  <c r="W6"/>
  <c r="X6"/>
  <c r="U7"/>
  <c r="V7"/>
  <c r="W7"/>
  <c r="X7"/>
  <c r="U8"/>
  <c r="V8"/>
  <c r="W8"/>
  <c r="X8"/>
  <c r="U9"/>
  <c r="V9"/>
  <c r="W9"/>
  <c r="X9"/>
  <c r="U10"/>
  <c r="V10"/>
  <c r="W10"/>
  <c r="X10"/>
  <c r="U11"/>
  <c r="V11"/>
  <c r="W11"/>
  <c r="X11"/>
  <c r="U12"/>
  <c r="V12"/>
  <c r="W12"/>
  <c r="X12"/>
  <c r="U13"/>
  <c r="V13"/>
  <c r="W13"/>
  <c r="X13"/>
  <c r="X5"/>
  <c r="W5"/>
  <c r="V5"/>
  <c r="U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5"/>
  <c r="N118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9"/>
  <c r="N120"/>
  <c r="N121"/>
  <c r="N122"/>
  <c r="N123"/>
  <c r="N124"/>
  <c r="N125"/>
  <c r="N126"/>
  <c r="N127"/>
  <c r="N128"/>
  <c r="N129"/>
  <c r="N130"/>
  <c r="N5"/>
  <c r="N6"/>
  <c r="N7"/>
  <c r="N8"/>
  <c r="N9"/>
  <c r="N10"/>
  <c r="N11"/>
  <c r="N12"/>
  <c r="N13"/>
  <c r="N14"/>
  <c r="N15"/>
  <c r="E6" i="3"/>
  <c r="E5"/>
  <c r="E4"/>
  <c r="D139" i="2" l="1"/>
  <c r="D135"/>
  <c r="D144"/>
  <c r="D137"/>
  <c r="D143"/>
  <c r="D145"/>
  <c r="D142"/>
  <c r="D136"/>
  <c r="D141"/>
  <c r="D140"/>
  <c r="D138"/>
  <c r="D146" l="1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color rgb="FF000000"/>
            <rFont val="Arial"/>
            <family val="2"/>
          </rPr>
          <t>Palabra o frase con que se da a conocer el nombre o asunto de la información.</t>
        </r>
      </text>
    </comment>
    <comment ref="D4" authorId="0">
      <text>
        <r>
          <rPr>
            <sz val="10"/>
            <color rgb="FF000000"/>
            <rFont val="Arial"/>
            <family val="2"/>
          </rPr>
          <t>Establece el Idioma, lengua o dialecto en que se encuentra la información.</t>
        </r>
      </text>
    </comment>
    <comment ref="E4" authorId="0">
      <text>
        <r>
          <rPr>
            <sz val="10"/>
            <color rgb="FF000000"/>
            <rFont val="Arial"/>
            <family val="2"/>
          </rPr>
          <t>Establece el soporte en el que se encuentra la información: documento físico, medio electrónico o por algún otro tipo de formato audio­visual entre otros (físico - análogo o digital - electrónico).</t>
        </r>
      </text>
    </comment>
    <comment ref="F4" authorId="0">
      <text>
        <r>
          <rPr>
            <sz val="10"/>
            <color rgb="FF000000"/>
            <rFont val="Arial"/>
            <family val="2"/>
          </rPr>
          <t>Identifica la forma, tamaño o modo en la que se presenta la información o se permite su visualización o consulta, tales como: hoja de cálculo, imagen, audio, video, documento de texto, etc.</t>
        </r>
      </text>
    </comment>
    <comment ref="G4" authorId="0">
      <text>
        <r>
          <rPr>
            <sz val="10"/>
            <color rgb="FF000000"/>
            <rFont val="Arial"/>
            <family val="2"/>
          </rPr>
          <t>Identifica el momento de la creación de la información.</t>
        </r>
      </text>
    </comment>
    <comment ref="H4" authorId="0">
      <text>
        <r>
          <rPr>
            <sz val="10"/>
            <color rgb="FF000000"/>
            <rFont val="Arial"/>
            <family val="2"/>
          </rPr>
          <t>Identifica la periodicidad o el segmento de tiempo en el que se debe actualizar la información, de acuerdo a su naturaleza y a la normativa aplicable.</t>
        </r>
      </text>
    </comment>
    <comment ref="I4" authorId="0">
      <text>
        <r>
          <rPr>
            <sz val="10"/>
            <color rgb="FF000000"/>
            <rFont val="Arial"/>
            <family val="2"/>
          </rPr>
          <t>Indica el lugar donde se encuentra publicado o puede ser con­sultado el documento, tales como lugar en el sitio web y otro medio en donde se puede descargar y/o acceder a la información cuyo contenido se describe.</t>
        </r>
      </text>
    </comment>
  </commentList>
</comments>
</file>

<file path=xl/sharedStrings.xml><?xml version="1.0" encoding="utf-8"?>
<sst xmlns="http://schemas.openxmlformats.org/spreadsheetml/2006/main" count="1895" uniqueCount="543">
  <si>
    <t>ESQUEMA DE PUBLICACIÓN DE LA INFORMACIÓN</t>
  </si>
  <si>
    <t>Nombre o título de la información</t>
  </si>
  <si>
    <t>Idioma</t>
  </si>
  <si>
    <t>Medio de conservación (físico, análogo y/o digital)</t>
  </si>
  <si>
    <t>Formato (hoja de cálculo, imagen, audio, video, documento de texto, etc)</t>
  </si>
  <si>
    <t>Fecha de generación de la información</t>
  </si>
  <si>
    <t>Frecuencia de actualización</t>
  </si>
  <si>
    <t>Lugar de consulta</t>
  </si>
  <si>
    <r>
      <t xml:space="preserve">Responsable de la producción de la información
</t>
    </r>
    <r>
      <rPr>
        <b/>
        <sz val="11"/>
        <color rgb="FFFF0000"/>
        <rFont val="Calibri"/>
        <family val="2"/>
      </rPr>
      <t>(quien crea la información)</t>
    </r>
  </si>
  <si>
    <r>
      <t xml:space="preserve">Responsable de la información
</t>
    </r>
    <r>
      <rPr>
        <b/>
        <sz val="11"/>
        <color rgb="FFFF0000"/>
        <rFont val="Calibri"/>
        <family val="2"/>
      </rPr>
      <t>(quien tiene la custodia de la información)</t>
    </r>
  </si>
  <si>
    <t>Cuadro de Clasificación Documental (CCD)</t>
  </si>
  <si>
    <t xml:space="preserve">Mecanismos para la atención al ciudadano </t>
  </si>
  <si>
    <t>Español</t>
  </si>
  <si>
    <t>Fisico y Digital</t>
  </si>
  <si>
    <t>documento de texto</t>
  </si>
  <si>
    <t>Permanente</t>
  </si>
  <si>
    <t>http://fuga.gov.co/punto-de-atenci%C3%B3n-y-defensor-del-ciudadano</t>
  </si>
  <si>
    <t>Atención al Ciudadano</t>
  </si>
  <si>
    <t>N.A.</t>
  </si>
  <si>
    <t>Localización física, sucursales o regionales, horarios y días de atención al público</t>
  </si>
  <si>
    <t>http://fuga.gov.co/punto-de-atencion-y-defensor-del-ciudadano</t>
  </si>
  <si>
    <t>Correo electrónico para notificaciones judiciales</t>
  </si>
  <si>
    <t>Digital</t>
  </si>
  <si>
    <t>http://fuga.gov.co/formulario-de-contacto</t>
  </si>
  <si>
    <t>Oficina Jurídica</t>
  </si>
  <si>
    <t>Políticas de seguridad de la información del sitio web y protección de datos personales</t>
  </si>
  <si>
    <t>Anualmente</t>
  </si>
  <si>
    <t>http://fuga.gov.co/politicas-de-seguridad-de-la-informacion</t>
  </si>
  <si>
    <t>Área de Sistemas</t>
  </si>
  <si>
    <t>S.I.G.</t>
  </si>
  <si>
    <t>Datos abiertos</t>
  </si>
  <si>
    <t>hoja de cálculo, documento de texto</t>
  </si>
  <si>
    <t>https://www.datos.gov.co/</t>
  </si>
  <si>
    <t>Comunicaciones</t>
  </si>
  <si>
    <t>Estudios, investigaciones y otras publicaciones</t>
  </si>
  <si>
    <t>http://fuga.gov.co/publicaciones-fuga y http://fuga.gov.co/revista-de-artes-visuales-errata</t>
  </si>
  <si>
    <t>Subdirección Operativa</t>
  </si>
  <si>
    <t xml:space="preserve">Convocatorias </t>
  </si>
  <si>
    <t xml:space="preserve">http://fuga.gov.co/convocatorias </t>
  </si>
  <si>
    <t>S.D.O.</t>
  </si>
  <si>
    <t>Preguntas y respuestas frecuentes</t>
  </si>
  <si>
    <t>Periódico</t>
  </si>
  <si>
    <t>http://fuga.gov.co/faqs</t>
  </si>
  <si>
    <t xml:space="preserve">Glosario </t>
  </si>
  <si>
    <t>http://fuga.gov.co/glosario</t>
  </si>
  <si>
    <t>Planeación</t>
  </si>
  <si>
    <t xml:space="preserve">Noticias </t>
  </si>
  <si>
    <t>http://fuga.gov.co/noticias</t>
  </si>
  <si>
    <t>Calendario de actividades</t>
  </si>
  <si>
    <t>http://fuga.gov.co/programacion</t>
  </si>
  <si>
    <t>Información para niñas,  niños y adolecentes</t>
  </si>
  <si>
    <t>N/A</t>
  </si>
  <si>
    <t xml:space="preserve">Información adicional </t>
  </si>
  <si>
    <t>documento de texto, mapa</t>
  </si>
  <si>
    <t>http://fuga.gov.co/node/1142 | http://mapacallejero.bogota.gov.co/mad/buscador.php | http://fuga.gov.co/node/2173 - http://fuga.gov.co/node/2670 | http://fuga.gov.co/node/2671/</t>
  </si>
  <si>
    <t>Misión y visión</t>
  </si>
  <si>
    <t>http://fuga.gov.co/acerca-de-la-fundacion-gilberto-alzate-avendano</t>
  </si>
  <si>
    <t>Funciones y deberes</t>
  </si>
  <si>
    <t>http://fuga.gov.co/manual-de-funciones  |  http://fuga.gov.co/deberes-del-servidor-publico</t>
  </si>
  <si>
    <t>Procesos y procedimientos</t>
  </si>
  <si>
    <t>http://fuga.gov.co/node/2586/</t>
  </si>
  <si>
    <t>Organigrama</t>
  </si>
  <si>
    <t>http://fuga.gov.co/organigrama</t>
  </si>
  <si>
    <t>Directorio de información de servidores públicos y contratistas</t>
  </si>
  <si>
    <t>hoja de cálculo</t>
  </si>
  <si>
    <t>http://fuga.gov.co/directorio</t>
  </si>
  <si>
    <t>Talento Humano</t>
  </si>
  <si>
    <t>Directorio de entidades</t>
  </si>
  <si>
    <t>http://fuga.gov.co/directorio-de-entidades | http://fuga.gov.co/entidades-de-control</t>
  </si>
  <si>
    <t>Ofertas de empleo</t>
  </si>
  <si>
    <t>https://www.cnsc.gov.co/</t>
  </si>
  <si>
    <t>Todos los Procesos</t>
  </si>
  <si>
    <t>Presupuesto general asignado</t>
  </si>
  <si>
    <t>http://fuga.gov.co/node/2185</t>
  </si>
  <si>
    <t>Presupuesto</t>
  </si>
  <si>
    <t>Ejecución presupuestal histórica anual</t>
  </si>
  <si>
    <t>Mensual</t>
  </si>
  <si>
    <t>http://fuga.gov.co/categoria-normatividad/informes-presupuestales</t>
  </si>
  <si>
    <t>S.D.A.</t>
  </si>
  <si>
    <t>Estados financieros</t>
  </si>
  <si>
    <t>Análogo y Digital</t>
  </si>
  <si>
    <t>Trimestral</t>
  </si>
  <si>
    <t>http://fuga.gov.co/categoria-normatividad/informes-financieros</t>
  </si>
  <si>
    <t>Contabilidad</t>
  </si>
  <si>
    <t>Políticas, lineamientos y manuales</t>
  </si>
  <si>
    <t>documento de texto y hoja de cálculo</t>
  </si>
  <si>
    <t>http://www.culturarecreacionydeporte.gov.co/scrd-transparente/planeacion/politicas-lineamientos-y-manuales</t>
  </si>
  <si>
    <t>PLANEACION</t>
  </si>
  <si>
    <t>Plan de gasto público</t>
  </si>
  <si>
    <t>Anual y Semestralmente</t>
  </si>
  <si>
    <t xml:space="preserve">http://fuga.gov.co/node/3017/  |  http://fuga.gov.co/node/2182 </t>
  </si>
  <si>
    <t>Programas y proyectos en ejecución</t>
  </si>
  <si>
    <t>http://fuga.gov.co/node/2178  |  http://fuga.gov.co/node/3016</t>
  </si>
  <si>
    <r>
      <t>Metas, objetivos e</t>
    </r>
    <r>
      <rPr>
        <sz val="11"/>
        <color indexed="8"/>
        <rFont val="Calibri"/>
        <family val="2"/>
      </rPr>
      <t xml:space="preserve"> indicadores de gestión y/o desempeño</t>
    </r>
  </si>
  <si>
    <t>Semestral</t>
  </si>
  <si>
    <t>http://fuga.gov.co/node/3002  |  http://fuga.gov.co/node/2180</t>
  </si>
  <si>
    <t>Participación en la formulación de políticas</t>
  </si>
  <si>
    <t>http://fuga.gov.co/node/2577</t>
  </si>
  <si>
    <t>Informes de empalme</t>
  </si>
  <si>
    <t>Cambio de Administración</t>
  </si>
  <si>
    <t>http://fuga.gov.co/node/2181</t>
  </si>
  <si>
    <t>Informes de gestión, evaluación y auditoría</t>
  </si>
  <si>
    <t>http://fuga.gov.co/categoria-normatividad/informes-de-gestion</t>
  </si>
  <si>
    <t>Control Interno</t>
  </si>
  <si>
    <t>CONTROL INTERNO</t>
  </si>
  <si>
    <t>Reportes de control interno</t>
  </si>
  <si>
    <t>http://fuga.gov.co/control-interno</t>
  </si>
  <si>
    <t>Planes de Mejoramiento</t>
  </si>
  <si>
    <t>http://fuga.gov.co/node/2719</t>
  </si>
  <si>
    <t>Control Interno / Planeación</t>
  </si>
  <si>
    <t>Entes de control que vigilan a la entidad y mecanismos de supervisión</t>
  </si>
  <si>
    <t>Enlace WEB</t>
  </si>
  <si>
    <t>https://www.procuraduria.gov.co/portal/  |  http://www.personeriabogota.gov.co/  |   http://www.contraloriabogota.gov.co/</t>
  </si>
  <si>
    <r>
      <t>I</t>
    </r>
    <r>
      <rPr>
        <sz val="11"/>
        <color indexed="8"/>
        <rFont val="Calibri"/>
        <family val="2"/>
      </rPr>
      <t>nformación para población vulnerable</t>
    </r>
  </si>
  <si>
    <t>Imagen</t>
  </si>
  <si>
    <t>http://fuga.gov.co/node/2558/</t>
  </si>
  <si>
    <t>Defensa judicial</t>
  </si>
  <si>
    <t>http://fuga.gov.co/node/2996</t>
  </si>
  <si>
    <t>Jurídica</t>
  </si>
  <si>
    <t>Publicación de la información contractual</t>
  </si>
  <si>
    <t>http://fuga.gov.co/node/3025  |  http://fuga.gov.co/contratacion-de-obras-publicas  |   http://fuga.gov.co/node/3021  |  http://fuga.gov.co/tabla-de-honorarios  |  https://www.contratos.gov.co/consultas/inicioConsulta.do  |  https://www.contratacionbogota.gov.co/es/web/cav3/ciudadano</t>
  </si>
  <si>
    <t>Publicación de la ejecución de contratos</t>
  </si>
  <si>
    <t>https://www.contratos.gov.co/consultas/inicioConsulta.do  |  https://www.contratacionbogota.gov.co/es/web/cav3/ciudadano</t>
  </si>
  <si>
    <r>
      <t>Publicación de procedimientos, lineamientos y políticas en materia de adquisición y compras</t>
    </r>
    <r>
      <rPr>
        <b/>
        <sz val="12"/>
        <color indexed="8"/>
        <rFont val="Arial Narrow"/>
        <family val="2"/>
      </rPr>
      <t/>
    </r>
  </si>
  <si>
    <t>http://fuga.gov.co/node/1709   |  http://fuga.gov.co/node/2183</t>
  </si>
  <si>
    <r>
      <t>Plan Anual de Adquisiciones</t>
    </r>
    <r>
      <rPr>
        <sz val="12"/>
        <color indexed="8"/>
        <rFont val="Arial Narrow"/>
        <family val="2"/>
      </rPr>
      <t/>
    </r>
  </si>
  <si>
    <t xml:space="preserve"> hoja de cálculo</t>
  </si>
  <si>
    <t>http://fuga.gov.co/taxonomy/term/43/</t>
  </si>
  <si>
    <t>Trámites y servicios</t>
  </si>
  <si>
    <t>documento de texto e imágenes</t>
  </si>
  <si>
    <t xml:space="preserve">http://fuga.gov.co/sites/default/files/resolucion_039_de_2015_uso_de_escenarios.pdf  | http://fuga.gov.co/artes-plasticas-y-visuales |   http://fuga.gov.co/artes-escenicas  |  http://fuga.gov.co/caracterizacion-de-bienes-y-servicios   </t>
  </si>
  <si>
    <t>Registro de Activos de Información</t>
  </si>
  <si>
    <t>http://fuga.gov.co/node/2585/</t>
  </si>
  <si>
    <t>Gestión Documental / Tecnologia</t>
  </si>
  <si>
    <t>Índice de Información Clasificada y Reservada</t>
  </si>
  <si>
    <t>http://fuga.gov.co/node/2910</t>
  </si>
  <si>
    <t>Gestión Documental / Juridica</t>
  </si>
  <si>
    <t>Esquema de Publicación de Información</t>
  </si>
  <si>
    <t>http://fuga.gov.co/node/2449</t>
  </si>
  <si>
    <t>Plan Institucional de Archivos</t>
  </si>
  <si>
    <t>http://fuga.gov.co/plan-institucional-de-archivo?_ga=2.213423891.609214925.1494259351-715640836.1483460112</t>
  </si>
  <si>
    <t>Gestión Documental</t>
  </si>
  <si>
    <t>Programa de Gestión Documental</t>
  </si>
  <si>
    <t>http://fuga.gov.co/node/2583/</t>
  </si>
  <si>
    <t>Tablas de Retención Documental</t>
  </si>
  <si>
    <t>http://fuga.gov.co/node/2580</t>
  </si>
  <si>
    <t>Tablas de Valoración Documental</t>
  </si>
  <si>
    <t>http://www.fgaa.gov.co/tablas-de-valoracion-documental</t>
  </si>
  <si>
    <t>Inventario Documental</t>
  </si>
  <si>
    <t>http://fuga.gov.co/inventario-documental?_ga=2.235240966.605966590.1494259615-715640836.1483460112</t>
  </si>
  <si>
    <t>Sistema Integrado de Conservación</t>
  </si>
  <si>
    <t>http://fuga.gov.co/sistema-integrado-de-conservacion-sic?_ga=2.235489793.1225465997.1494259482-715640836.1483460112</t>
  </si>
  <si>
    <t>Costos de reproducción</t>
  </si>
  <si>
    <t>http://www.fuga.gov.co/node/2579/?_ga=1.247585863.1311334657.1487012593</t>
  </si>
  <si>
    <t>Mecanismos para presentar quejas y reclamos en relación con omisiones o acciones del sujeto obligado</t>
  </si>
  <si>
    <t>Gestión Documental &amp; Atención al Ciudadano</t>
  </si>
  <si>
    <t>Informe de PQRS</t>
  </si>
  <si>
    <t>http://fuga.gov.co/node/3026</t>
  </si>
  <si>
    <t>D.G.</t>
  </si>
  <si>
    <t xml:space="preserve">Normatividad </t>
  </si>
  <si>
    <t>http://www.fuga.gov.co/normograma?_ga=2.104017032.90079120.1494280475-1083478008.1469806489</t>
  </si>
  <si>
    <t>Subcategoría</t>
  </si>
  <si>
    <t>Subcategoria</t>
  </si>
  <si>
    <t>Medio de conservación y/o soporte</t>
  </si>
  <si>
    <t>Formato</t>
  </si>
  <si>
    <t>Espacios Físicos</t>
  </si>
  <si>
    <t>Medio Electrónico</t>
  </si>
  <si>
    <t>Página web</t>
  </si>
  <si>
    <t>Cada vez que haya algún cambio de sede</t>
  </si>
  <si>
    <t>Teléfonos Fijos y móviles, líneas gratuitas y fax</t>
  </si>
  <si>
    <t>Por solicitud</t>
  </si>
  <si>
    <t>Correo electrónico institucional designado para recepción de solicitudes</t>
  </si>
  <si>
    <t>Correo físico o postal</t>
  </si>
  <si>
    <t xml:space="preserve">1.2 Localización física o sucursales, horarios y días de atención </t>
  </si>
  <si>
    <t xml:space="preserve">Correo para recibir notificaciones judiciales </t>
  </si>
  <si>
    <t>1.3 Correo electrónico para notificaciones judiciales</t>
  </si>
  <si>
    <t>Políticas de seguridad de la información</t>
  </si>
  <si>
    <t>1.4 Políticas de seguridad de la información del sitio web y protección de datos personales.</t>
  </si>
  <si>
    <t>PDF</t>
  </si>
  <si>
    <t>Política de protección de datos personales</t>
  </si>
  <si>
    <t>Publicación de datos abiertos</t>
  </si>
  <si>
    <t>2.1 Datos abiertos</t>
  </si>
  <si>
    <t>Anual</t>
  </si>
  <si>
    <t>2.2 Estudios, investigaciones y otras publicaciones</t>
  </si>
  <si>
    <t xml:space="preserve">2.3 Convocatorias </t>
  </si>
  <si>
    <t>por necesidad</t>
  </si>
  <si>
    <t>2.4 Preguntas y respuestas frecuentes</t>
  </si>
  <si>
    <t xml:space="preserve">2.5 Glosario </t>
  </si>
  <si>
    <t>Noticias</t>
  </si>
  <si>
    <t xml:space="preserve">2.6 Noticias </t>
  </si>
  <si>
    <t>2.7 Calendario de actividades</t>
  </si>
  <si>
    <t>Semanal</t>
  </si>
  <si>
    <t>Información para niños, niñas y adolescentes</t>
  </si>
  <si>
    <t>2.8 Información para niñas,  niños y adolecentes</t>
  </si>
  <si>
    <t>3.1 Misión y visión</t>
  </si>
  <si>
    <t>4 años</t>
  </si>
  <si>
    <t>3.2 Funciones y deberes</t>
  </si>
  <si>
    <t>3.3 Procesos y procedimientos</t>
  </si>
  <si>
    <t>3.4 Organigrama</t>
  </si>
  <si>
    <t>Directorio de información de servidores públicos, empleados y contratistas</t>
  </si>
  <si>
    <t>3.5 Directorio de información de servidores públicos y contratistas</t>
  </si>
  <si>
    <t>Directorio de Entidades del Sector</t>
  </si>
  <si>
    <t>3.6 Directorio de entidades</t>
  </si>
  <si>
    <t>Directorio de agremiaciones y otros grupos de interés</t>
  </si>
  <si>
    <t>3.7 Directorio de agremiaciones, asociaciones y otros grupos de interés</t>
  </si>
  <si>
    <t>Oferta de empleos</t>
  </si>
  <si>
    <t>3.8 Ofertas de empleo</t>
  </si>
  <si>
    <t xml:space="preserve">4.1 Normatividad del orden nacional </t>
  </si>
  <si>
    <t>Presupuesto General</t>
  </si>
  <si>
    <t>5.1 Presupuesto general asignado</t>
  </si>
  <si>
    <t>5.2 Ejecución presupuestal histórica anual</t>
  </si>
  <si>
    <t>5.3 Estados financieros</t>
  </si>
  <si>
    <t>Vigencia</t>
  </si>
  <si>
    <t>Excel</t>
  </si>
  <si>
    <t>Por necesidad</t>
  </si>
  <si>
    <t>Manual de Contratación</t>
  </si>
  <si>
    <t>Plan Anual de Adquisiciones</t>
  </si>
  <si>
    <t>6.2 Plan de gasto público</t>
  </si>
  <si>
    <t>Proyectos de Inversión</t>
  </si>
  <si>
    <t>6.3 Programas y proyectos en ejecución</t>
  </si>
  <si>
    <t>6.4 Metas, objetivos e indicadores de gestión y/o desempeño</t>
  </si>
  <si>
    <t>6.5 Participación en la formulación de políticas</t>
  </si>
  <si>
    <t>Informes de Empalme</t>
  </si>
  <si>
    <t>6.6 Informes de empalme</t>
  </si>
  <si>
    <t>7.1 Informes de gestión, evaluación y auditoría</t>
  </si>
  <si>
    <t>7.2 Reportes de control interno</t>
  </si>
  <si>
    <t>7.3 Planes de mejoramiento</t>
  </si>
  <si>
    <t>7.4 Entes de control que vigilan a la entidad y mecanismos de supervisión</t>
  </si>
  <si>
    <t>7.5 Información para población vulnerable</t>
  </si>
  <si>
    <t>7.6 Defensa judicial</t>
  </si>
  <si>
    <t>8.1 Publicación de la información contractual</t>
  </si>
  <si>
    <t>8.2 Publicación de la ejecución de contratos</t>
  </si>
  <si>
    <t>8.3 Publicación de procedimientos, lineamientos y políticas en materia de adquisición y compras</t>
  </si>
  <si>
    <t>8.4 Plan Anual de Adquisiciones</t>
  </si>
  <si>
    <t>9.1 Trámites y servicios</t>
  </si>
  <si>
    <t>Información mínima requerida a publicar</t>
  </si>
  <si>
    <t xml:space="preserve">10.1 Información mínima </t>
  </si>
  <si>
    <t>Registro de Activos de Informacion</t>
  </si>
  <si>
    <t>10.2 Registro de Activos de Información</t>
  </si>
  <si>
    <t>10.3 Índice de Información Clasificada y Reservada</t>
  </si>
  <si>
    <t>10.4 Esquema de Publicación de Información</t>
  </si>
  <si>
    <t>10.5 Programa de Gestión Documental</t>
  </si>
  <si>
    <t>10.6 Tablas de Retención Documental y Tabla de Valoración Documental</t>
  </si>
  <si>
    <t>Proceso:</t>
  </si>
  <si>
    <t>Documento:</t>
  </si>
  <si>
    <t>Fecha de Aprobación:</t>
  </si>
  <si>
    <t>Fecha de aprobación:</t>
  </si>
  <si>
    <t>Patrimonio Institucional</t>
  </si>
  <si>
    <t xml:space="preserve">1.1 Mecanismos para la atención al ciudadano </t>
  </si>
  <si>
    <t>Ubicación del sujeto obligado.</t>
  </si>
  <si>
    <t>Ubicación física de sedes, áreas, regionales, etc.</t>
  </si>
  <si>
    <t>Horarios y días de atención al público.</t>
  </si>
  <si>
    <t>Enlace a los datos de contacto de las sucursales o regionales.</t>
  </si>
  <si>
    <t>1. MECANISMOS DE CONTACTO PARA EL SUJETO OBLIGADO</t>
  </si>
  <si>
    <t>2. INFORMACIÓN DE INTERÉS</t>
  </si>
  <si>
    <t>3. ESTRUCTURA ORGÁNICA Y DE TALENTO HUMANO</t>
  </si>
  <si>
    <t>4. NORMATIVIDAD</t>
  </si>
  <si>
    <t>5. PRESUPUESTO</t>
  </si>
  <si>
    <t>6. PLANEACIÓN</t>
  </si>
  <si>
    <t>7. CONTROL</t>
  </si>
  <si>
    <t>8. CONTRATACIÓN</t>
  </si>
  <si>
    <t>9. TRÁMITES Y SERVICIOS</t>
  </si>
  <si>
    <t>10. INSTRUMENTOS DE GESTIÓN PARA LA INFORMACIÓN PÚBLICA</t>
  </si>
  <si>
    <t>http://www.fuga.gov.co/ubicacion-sedes-y-dependencias</t>
  </si>
  <si>
    <t>http://www.fuga.gov.co/politica-del-sistema-integrado-de-gestion</t>
  </si>
  <si>
    <t>Objetivos Estratégicos</t>
  </si>
  <si>
    <t>Objetivos Estructurales</t>
  </si>
  <si>
    <t>Mapa Callejero de Bogotá</t>
  </si>
  <si>
    <t>Mapa de la FUGA</t>
  </si>
  <si>
    <t>Defensor del Ciudadano</t>
  </si>
  <si>
    <t>Carta de Trato Digno</t>
  </si>
  <si>
    <t>Uso Adecuado de las Instalaciones</t>
  </si>
  <si>
    <t>Criterio Diferencial</t>
  </si>
  <si>
    <t>http://www.fuga.gov.co/directorio-de-entidades</t>
  </si>
  <si>
    <t>4.2 Normatividad del orden territorial</t>
  </si>
  <si>
    <t>4.3. Otros sujetos obligados</t>
  </si>
  <si>
    <t>N.A. (Este requisito no se evalúa en el sector distrital)</t>
  </si>
  <si>
    <t>6.1 Políticas, lineamientos sectoriales e institucionales</t>
  </si>
  <si>
    <t>http://www.culturarecreacionydeporte.gov.co/sites/default/files/guia_descriptiva_plan_estrategico_sectorial_vpubl_1.pdf</t>
  </si>
  <si>
    <t>Manual SIG</t>
  </si>
  <si>
    <t>Manual de Funciones</t>
  </si>
  <si>
    <t>Plan Estratégico Sectorial</t>
  </si>
  <si>
    <t>http://www.fuga.gov.co/rendicion-de-cuentas</t>
  </si>
  <si>
    <t>Rendición de Cuentas</t>
  </si>
  <si>
    <t>http://www.fuga.gov.co/plan-anticorrupcion</t>
  </si>
  <si>
    <t>Plan Anticorrupción</t>
  </si>
  <si>
    <t>Plan Institucional de Gestión Ambiental</t>
  </si>
  <si>
    <t>Plan Institucional de Capacitación</t>
  </si>
  <si>
    <t>Programa de Bienestar e Incentivos</t>
  </si>
  <si>
    <t>Plan Anual de Seguridad y Salud en el Trabajo</t>
  </si>
  <si>
    <t>Plan Estratégico de Tecnologías de Información</t>
  </si>
  <si>
    <t>Resoluciones Servicios a la Ciudadanía</t>
  </si>
  <si>
    <t>http://www.fuga.gov.co/resoluciones-servicios-para-la-ciudadania</t>
  </si>
  <si>
    <t xml:space="preserve">Plan de Acción Institucional </t>
  </si>
  <si>
    <t>http://www.fuga.gov.co/plan-de-accion-institucional-plan-de-desarrollo</t>
  </si>
  <si>
    <t>http://www.fuga.gov.co/plan-de-accion-por-dependencias</t>
  </si>
  <si>
    <t>Plan de Acción por Dependencias</t>
  </si>
  <si>
    <t>Fichas EBI</t>
  </si>
  <si>
    <t>http://www.fuga.gov.co/fichas-ebi</t>
  </si>
  <si>
    <t>Matriz de Indicadores de Gestión por Proceso</t>
  </si>
  <si>
    <t>http://www.fuga.gov.co/matriz-de-indicadores-de-gestion</t>
  </si>
  <si>
    <t>http://www.fuga.gov.co/seguimiento-metas-plan-de-desarrollo-segplan</t>
  </si>
  <si>
    <t>Procedimiento de Participación Ciudadana</t>
  </si>
  <si>
    <t>http://www.fuga.gov.co/procedimiento-para-la-participacion-ciudadana</t>
  </si>
  <si>
    <t>Plan de Participación Ciudadana</t>
  </si>
  <si>
    <t>Misión y Visión</t>
  </si>
  <si>
    <t>Políticas , Lineamientos sectoriales e institucionales</t>
  </si>
  <si>
    <t>http://www.fuga.gov.co/planes-de-mejoramiento</t>
  </si>
  <si>
    <t>Informes de Entes de Control</t>
  </si>
  <si>
    <t>http://www.fuga.gov.co/entidades-de-control</t>
  </si>
  <si>
    <t>Informes de Gestión 2017</t>
  </si>
  <si>
    <t>Informes de Gestión 2016</t>
  </si>
  <si>
    <t>Informes de Gestión 2015</t>
  </si>
  <si>
    <t>Informes de Gestión 2014</t>
  </si>
  <si>
    <t>Informes de Gestión 2013</t>
  </si>
  <si>
    <t>Informes de Control Interno de 2018</t>
  </si>
  <si>
    <t>Informes de Control Interno de 2017</t>
  </si>
  <si>
    <t>Informes de Control Interno de 2016</t>
  </si>
  <si>
    <t>Informes de Control Interno de 2015</t>
  </si>
  <si>
    <t>Informes de Control Interno de 2014</t>
  </si>
  <si>
    <t>Informe Cuatrimestral Estatuto Anticorrupción 2013</t>
  </si>
  <si>
    <t>Informe Cuatrimestral de Control Interno 2012</t>
  </si>
  <si>
    <t>Anual, Semestral y Cuatrimestral</t>
  </si>
  <si>
    <t>Entidades de Control</t>
  </si>
  <si>
    <t>Cupos Gratuitos en la Programación de la FUGA</t>
  </si>
  <si>
    <t>http://www.fuga.gov.co/informes-sobre-demandas</t>
  </si>
  <si>
    <t>Informes sobre Demandas</t>
  </si>
  <si>
    <t>http://www.bogotajuridica.gov.co/siprojweb2/index.html</t>
  </si>
  <si>
    <t>Sistema de Información de Procesos Judiciales</t>
  </si>
  <si>
    <t>Contrataciones adjudicadas</t>
  </si>
  <si>
    <t>Contratación Obras Públicas</t>
  </si>
  <si>
    <t>Contratación por Prestación de Servicios</t>
  </si>
  <si>
    <t>Tabla de Honorarios</t>
  </si>
  <si>
    <t>Cuantías de contratación</t>
  </si>
  <si>
    <t>Portal de Contratación SECOP</t>
  </si>
  <si>
    <t>Portal de Contratación a la Vista</t>
  </si>
  <si>
    <t>http://www.fuga.gov.co/contratistas-por-prestacion-de-servicios</t>
  </si>
  <si>
    <t>https://www.contratos.gov.co/consultas/inicioConsulta.do</t>
  </si>
  <si>
    <t>https://www.contratacionbogota.gov.co/es/web/cav3/ciudadano</t>
  </si>
  <si>
    <t>http://www.fuga.gov.co/node/1709</t>
  </si>
  <si>
    <t>Documentación Proceso Gestión Contractual</t>
  </si>
  <si>
    <t>Procesos Licitatorios</t>
  </si>
  <si>
    <t>Informes de Supervisión</t>
  </si>
  <si>
    <t>Reglamentación Uso de Escenarios</t>
  </si>
  <si>
    <t>Caracterización de Bienes y Servicios</t>
  </si>
  <si>
    <t>Sistema Unico de Información de Trámites SUIT</t>
  </si>
  <si>
    <t>http://www.fuga.gov.co/caracterizacion-de-bienes-y-servicios</t>
  </si>
  <si>
    <t>Resolución Instrumentos de Información Pública</t>
  </si>
  <si>
    <t>Manual Institucional de Gestión Documental</t>
  </si>
  <si>
    <t>http://www.fuga.gov.co/costos-de-reproduccion</t>
  </si>
  <si>
    <t>http://www.fuga.gov.co/estadisticas-pqrs</t>
  </si>
  <si>
    <t>Presentación Directa de Solicitudes</t>
  </si>
  <si>
    <t xml:space="preserve">Formulario de contacto </t>
  </si>
  <si>
    <t>http://www.fuga.gov.co/formulario-de-contacto</t>
  </si>
  <si>
    <t>http://www.fuga.gov.co/punto-de-atencion-y-defensor-del-ciudadano?_ga=2.112745165.817695426.1542899168-422269339.1534958526</t>
  </si>
  <si>
    <t>http://www.fuga.gov.co/punto-de-atencion-y-defensor-del-ciudadano</t>
  </si>
  <si>
    <t>Sistema distrital de quejas y soluciones - SDQS</t>
  </si>
  <si>
    <t>http://www.fuga.gov.co/transparencia-y-acceso-la-informacion-publica</t>
  </si>
  <si>
    <t>http://www.fuga.gov.co/politicas-de-seguridad-de-la-informacion-del-sitio-web-y-proteccion-de-datos-personales?_ga=2.150059391.817695426.1542899168-422269339.1534958526</t>
  </si>
  <si>
    <t>http://www.fuga.gov.co/politicas-de-seguridad-de-la-informacion-del-sitio-web-y-proteccion-de-datos-personales</t>
  </si>
  <si>
    <r>
      <rPr>
        <u/>
        <sz val="11"/>
        <rFont val="Calibri"/>
        <family val="2"/>
        <scheme val="minor"/>
      </rPr>
      <t>Publicaciones:</t>
    </r>
    <r>
      <rPr>
        <u/>
        <sz val="11"/>
        <color theme="10"/>
        <rFont val="Calibri"/>
        <family val="2"/>
        <scheme val="minor"/>
      </rPr>
      <t xml:space="preserve">
http://www.fuga.gov.co/estudios-investigaciones-y-otras-publicaciones-fuga
</t>
    </r>
    <r>
      <rPr>
        <u/>
        <sz val="11"/>
        <rFont val="Calibri"/>
        <family val="2"/>
        <scheme val="minor"/>
      </rPr>
      <t>Periódico Céntrico:</t>
    </r>
    <r>
      <rPr>
        <u/>
        <sz val="11"/>
        <color theme="10"/>
        <rFont val="Calibri"/>
        <family val="2"/>
        <scheme val="minor"/>
      </rPr>
      <t xml:space="preserve">
http://www.fuga.gov.co/noticia/aqui-encontrara-todas-las-ediciones-de-centrico</t>
    </r>
  </si>
  <si>
    <t>http://www.fuga.gov.co/convocatorias</t>
  </si>
  <si>
    <t>Convocatorias FUGA</t>
  </si>
  <si>
    <t>http://www.fuga.gov.co/faqs</t>
  </si>
  <si>
    <t>Glosario FUGA</t>
  </si>
  <si>
    <t>http://www.fuga.gov.co/glosario-fuga?_ga=2.138836346.817695426.1542899168-422269339.1534958526</t>
  </si>
  <si>
    <t>http://www.fuga.gov.co/noticias</t>
  </si>
  <si>
    <t>http://www.fuga.gov.co/programacion</t>
  </si>
  <si>
    <t>En construcción</t>
  </si>
  <si>
    <t xml:space="preserve">2.9 Información adicional: </t>
  </si>
  <si>
    <t xml:space="preserve">Biblioteca </t>
  </si>
  <si>
    <t xml:space="preserve">Página no encontrada
En construcción </t>
  </si>
  <si>
    <t>http://www.fuga.gov.co/defensor-al-ciudadano-contacto-canales-de-atencion</t>
  </si>
  <si>
    <t>http://www.fuga.gov.co/criterio-diferencial</t>
  </si>
  <si>
    <t xml:space="preserve">En construcción (Ya no está como subcategoría) </t>
  </si>
  <si>
    <t>http://www.fuga.gov.co/acerca-de-la-fundacion</t>
  </si>
  <si>
    <t>Historia</t>
  </si>
  <si>
    <t xml:space="preserve">No disponible, En construcción </t>
  </si>
  <si>
    <t>Manual de funciones</t>
  </si>
  <si>
    <t>Deberes del servidor píblico</t>
  </si>
  <si>
    <t>http://www.fuga.gov.co/manual-de-funciones</t>
  </si>
  <si>
    <t>http://www.fuga.gov.co/deberes-del-servidor-publico</t>
  </si>
  <si>
    <t>http://www.fuga.gov.co/organigrama</t>
  </si>
  <si>
    <t>Página no encontrada 
http://www.fuga.gov.co/fuga.gov.co/directorio</t>
  </si>
  <si>
    <t>http://www.fuga.gov.co/noticia/directorio-de-agremiaciones-asociaciones-y-otros-grupos-de-interes</t>
  </si>
  <si>
    <t>http://www.fuga.gov.co/ofertas-de-empleo</t>
  </si>
  <si>
    <t>Acuerdos de Creación
Política de Protección de Datos Personales</t>
  </si>
  <si>
    <t xml:space="preserve">Normograma 
</t>
  </si>
  <si>
    <t>http://www.fuga.gov.co/normograma</t>
  </si>
  <si>
    <r>
      <rPr>
        <u/>
        <sz val="11"/>
        <color rgb="FFFF0000"/>
        <rFont val="Calibri"/>
        <family val="2"/>
        <scheme val="minor"/>
      </rPr>
      <t xml:space="preserve">Están pegados los enlaces, no está el de cuerdos de creación 
</t>
    </r>
    <r>
      <rPr>
        <u/>
        <sz val="11"/>
        <color theme="10"/>
        <rFont val="Calibri"/>
        <family val="2"/>
        <scheme val="minor"/>
      </rPr>
      <t xml:space="preserve">
http://www.fuga.gov.co/politica-de-proteccion-de-datos-personales</t>
    </r>
  </si>
  <si>
    <t>http://www.fuga.gov.co/node/2185</t>
  </si>
  <si>
    <t>http://www.fuga.gov.co/categoria-normatividad/informes-presupuestales</t>
  </si>
  <si>
    <t>Informes presupuestales</t>
  </si>
  <si>
    <t>http://www.fuga.gov.co/categoria-normatividad/informes-financieros</t>
  </si>
  <si>
    <t>http://www.fuga.gov.co/politicas-lineamientos-y-manuales</t>
  </si>
  <si>
    <t>http://www.fuga.gov.co/sistema-integrado-de-gestion-sig</t>
  </si>
  <si>
    <t xml:space="preserve">Plan Estratégico Institucional </t>
  </si>
  <si>
    <t>http://www.fuga.gov.co/plan-estrategico-institucional</t>
  </si>
  <si>
    <t>http://www.fuga.gov.co/plan-institucional-de-gestion-ambiental-2016-2020</t>
  </si>
  <si>
    <t>http://www.fuga.gov.co/plan-institucional-de-archivos-pinar</t>
  </si>
  <si>
    <t>http://www.fuga.gov.co/plan-institucional-de-capacitacion-pic</t>
  </si>
  <si>
    <t>http://www.fuga.gov.co/plan-institucional-de-bienestar-e-incentivos</t>
  </si>
  <si>
    <t>http://www.fuga.gov.co/plan-anual-de-seguridad-y-salud-en-el-trabajo</t>
  </si>
  <si>
    <t>http://www.fuga.gov.co/plan-estrategico-de-tecnologias-de-informacion-y-comunicaciones</t>
  </si>
  <si>
    <t xml:space="preserve">Integración Planeas Institucionales  </t>
  </si>
  <si>
    <t>http://www.fuga.gov.co/integracion-planes-institucionales</t>
  </si>
  <si>
    <t>http://www.fuga.gov.co/categoria-subadministrativa/plan-de-adquisicion</t>
  </si>
  <si>
    <t>http://www.fuga.gov.co/proyectos-de-inversion</t>
  </si>
  <si>
    <t>Idicadores, Productos, Metas y Resultados - PMR</t>
  </si>
  <si>
    <t>Seguimiento Metas Plan de Desarrollo - SEGPLAN</t>
  </si>
  <si>
    <t>http://www.fuga.gov.co/indicadores-productos-metas-y-resultados-pmr</t>
  </si>
  <si>
    <t>http://www.fuga.gov.co/plan-de-participacion-ciudadana</t>
  </si>
  <si>
    <t>http://www.fuga.gov.co/informes-de-empalme</t>
  </si>
  <si>
    <t>http://www.fuga.gov.co/informe-de-gestion-2017</t>
  </si>
  <si>
    <t>http://www.fuga.gov.co/informe-de-gestion-2016</t>
  </si>
  <si>
    <t>http://www.fuga.gov.co/informes-de-gestion-2015</t>
  </si>
  <si>
    <t>http://www.fuga.gov.co/node/1677</t>
  </si>
  <si>
    <t>http://www.fuga.gov.co/informes-de-gestion-2013</t>
  </si>
  <si>
    <t>http://www.fuga.gov.co/informes-de-control-interno-de-2018</t>
  </si>
  <si>
    <t>http://www.fuga.gov.co/informes-de-control-interno-de-2017</t>
  </si>
  <si>
    <t>http://www.fuga.gov.co/informes-de-control-interno-de-2016</t>
  </si>
  <si>
    <t>http://www.fuga.gov.co/informes-de-control-interno-de-2015</t>
  </si>
  <si>
    <t>http://www.fuga.gov.co/informes-de-control-interno-2014</t>
  </si>
  <si>
    <t>http://www.fuga.gov.co/node/728</t>
  </si>
  <si>
    <t>http://www.fuga.gov.co/informe-cuatrimestral-de-control-interno-2012</t>
  </si>
  <si>
    <t>Planes de Mejoramiento Institucional y por procesos</t>
  </si>
  <si>
    <t>http://www.fuga.gov.co/informes-entes-de-control</t>
  </si>
  <si>
    <t>http://www.fuga.gov.co/noticia/cupos-gratuitos-en-la-programacion-en-la-fuga</t>
  </si>
  <si>
    <t>http://www.fuga.gov.co/node/3025</t>
  </si>
  <si>
    <t>http://www.fuga.gov.co/contratacion-de-obras-publicas</t>
  </si>
  <si>
    <t>http://www.fuga.gov.co/tabla-de-honorarios</t>
  </si>
  <si>
    <t>http://www.fuga.gov.co/cuantias-de-contratacion</t>
  </si>
  <si>
    <t>http://www.fuga.gov.co/documentacion-proceso-gestion-contractual</t>
  </si>
  <si>
    <t>Plan Anual de Adquisiciones SECOP</t>
  </si>
  <si>
    <t>https://www.colombiacompra.gov.co/secop-ii</t>
  </si>
  <si>
    <t>http://www.fuga.gov.co/procesos-licitatorios</t>
  </si>
  <si>
    <t>8.5 Informes de Supervisión</t>
  </si>
  <si>
    <t>http://www.fuga.gov.co/informes-de-supervision</t>
  </si>
  <si>
    <t>http://www.fuga.gov.co/reglamentacion-uso-de-los-espacios</t>
  </si>
  <si>
    <t>Gestión del Centro de Bogotá</t>
  </si>
  <si>
    <t>Subdirección Artística y Culrural</t>
  </si>
  <si>
    <t>Subdirección de Gestión Corporativa</t>
  </si>
  <si>
    <t>http://www.fuga.gov.co/gestion-del-centro</t>
  </si>
  <si>
    <t>http://www.fuga.gov.co/subdireccion-artistica-y-cultural</t>
  </si>
  <si>
    <t>http://www.fuga.gov.co/node/34</t>
  </si>
  <si>
    <t>http://www.funcionpublica.gov.co/web/SUIT</t>
  </si>
  <si>
    <t>http://www.fuga.gov.co/activos-de-la-informacion</t>
  </si>
  <si>
    <t>http://www.fuga.gov.co/resolucion-adopcion-instrumentos-informacion-publica</t>
  </si>
  <si>
    <t>http://www.fuga.gov.co/indice-informacion-clasificada-y-reservada-fuga</t>
  </si>
  <si>
    <t>http://www.fuga.gov.co/esquema-de-publicacion-de-informacion</t>
  </si>
  <si>
    <t xml:space="preserve">Costos de reproducción </t>
  </si>
  <si>
    <t>10.7 Costos de reproducción</t>
  </si>
  <si>
    <t>10.8 Mecanismos para presentar quejas y reclamos en relación con omisiones o acciones del sujeto obligado</t>
  </si>
  <si>
    <t>http://www.fuga.gov.co/manual-institucional-de-gestion-documental</t>
  </si>
  <si>
    <t>http://www.fuga.gov.co/tablas-de-retencion-documental?_ga=2.104420809.817695426.1542899168-422269339.1534958526</t>
  </si>
  <si>
    <t>Informes de PQRS</t>
  </si>
  <si>
    <t>10.9 Informe de PQRS</t>
  </si>
  <si>
    <t xml:space="preserve">Categoría </t>
  </si>
  <si>
    <t xml:space="preserve">Atención al Ciudadano </t>
  </si>
  <si>
    <t>Gestión Jurídica</t>
  </si>
  <si>
    <t>Gestión Tecnológica</t>
  </si>
  <si>
    <t>Transformación Cultural para la Revitalización del Centro</t>
  </si>
  <si>
    <t>Gestión Estratégica</t>
  </si>
  <si>
    <t>Gestión del Ser</t>
  </si>
  <si>
    <t>Gestión de Mejora</t>
  </si>
  <si>
    <t>Gestión Financiera</t>
  </si>
  <si>
    <t>Recursos Físicos</t>
  </si>
  <si>
    <t>Evaluación Independiente</t>
  </si>
  <si>
    <t xml:space="preserve">Registro de Publicaciones </t>
  </si>
  <si>
    <t xml:space="preserve">Responsable de la información </t>
  </si>
  <si>
    <t xml:space="preserve">Responsable de la producción de la información </t>
  </si>
  <si>
    <t>Patrimonio Institucional, Gestión Tecnológica</t>
  </si>
  <si>
    <t>Atención al Ciudadano , Transformación Cultural para la Revitalziación del Centro</t>
  </si>
  <si>
    <t>Gestión de Mejora, Gestión Jurídica</t>
  </si>
  <si>
    <t>Gestión Estratégica, Gestión Jurídica</t>
  </si>
  <si>
    <t>Gestión Jurídica, Gestión Estratégica</t>
  </si>
  <si>
    <t>Plan Anual de Vacantes</t>
  </si>
  <si>
    <t>Plan de Previsión de Recursos Humanos</t>
  </si>
  <si>
    <t>Plan Estratégico de Talento Humano</t>
  </si>
  <si>
    <t>Gestión del Ser, Gestión Jurídica</t>
  </si>
  <si>
    <t xml:space="preserve">Informes de Estados Financieros  </t>
  </si>
  <si>
    <t>Plan de Tratamiento de Riesgos de Seguridad y Privacidad de la Información</t>
  </si>
  <si>
    <t>Plan de Seguridad y Privacidad de la Información</t>
  </si>
  <si>
    <t>Código:</t>
  </si>
  <si>
    <t xml:space="preserve">Esquema de Publicación de Infromación  </t>
  </si>
  <si>
    <t xml:space="preserve">21 noviembre de 2018  </t>
  </si>
  <si>
    <t>Versión:</t>
  </si>
  <si>
    <t>Páginas:</t>
  </si>
  <si>
    <t xml:space="preserve">Observación  </t>
  </si>
  <si>
    <t>Si</t>
  </si>
  <si>
    <t>No</t>
  </si>
  <si>
    <t xml:space="preserve">Fecha de
Seguimeinto </t>
  </si>
  <si>
    <t>Primera línea de defensa</t>
  </si>
  <si>
    <t>Segunda línea de defensa</t>
  </si>
  <si>
    <t>Actualizado
Si         No
(x)         (x)</t>
  </si>
  <si>
    <t xml:space="preserve">Evaluación independiente  </t>
  </si>
  <si>
    <t xml:space="preserve">Gestión Estratégica </t>
  </si>
  <si>
    <t xml:space="preserve">Patrimonio Institucional  </t>
  </si>
  <si>
    <t>Gestión de Recursos Físicos</t>
  </si>
  <si>
    <t xml:space="preserve">Transformación Cultural para la gestión del centro de Bogotá  </t>
  </si>
  <si>
    <t>Proceso</t>
  </si>
  <si>
    <t xml:space="preserve">% de actualziación </t>
  </si>
  <si>
    <t xml:space="preserve">Actualización Link de Transparencia  </t>
  </si>
  <si>
    <t xml:space="preserve">Total </t>
  </si>
  <si>
    <t>Apellido</t>
  </si>
  <si>
    <t>A</t>
  </si>
  <si>
    <t>B</t>
  </si>
  <si>
    <t xml:space="preserve">Atención al ciudadano    </t>
  </si>
  <si>
    <t xml:space="preserve">Evaluación Independeinte  </t>
  </si>
  <si>
    <t xml:space="preserve">Gestión de mejora </t>
  </si>
  <si>
    <t xml:space="preserve">Transformación cultural para la revitalización del Centro </t>
  </si>
  <si>
    <t>Transformación Cultural para la Revitalziación del Centro</t>
  </si>
  <si>
    <t>x</t>
  </si>
  <si>
    <t>Falta publicar las versiones  42, 43, 44 y 45 del PAA</t>
  </si>
  <si>
    <t>Está  desactualizado e l link, puesto que está del año 2017,</t>
  </si>
  <si>
    <t xml:space="preserve">Falta publicar los de octubre, noviembre y diciembre  </t>
  </si>
  <si>
    <t xml:space="preserve">Pendiente lo del mes de diciembre  (Solo es una alerta) </t>
  </si>
  <si>
    <t xml:space="preserve">No hay registro del empalme de la Dirección anterior con la nueva junio 2016 (Dra Monica Ramirez)  </t>
  </si>
  <si>
    <t>Modelo Integrado de Planeción y Gestión</t>
  </si>
  <si>
    <t>http://www.fuga.gov.co/modelo-integrado-de-planeacion-y-gestion-0</t>
  </si>
  <si>
    <t>Toca validar desde la plataforma SECOP la publicación de las modificaciones al PAA</t>
  </si>
  <si>
    <t>Planeación Estratégica</t>
  </si>
  <si>
    <t>PLA-FT-14</t>
  </si>
  <si>
    <t>Se debe crear una subcategoría por cada año de gestión</t>
  </si>
  <si>
    <t>Esta subsección no se debe modificar, corresponde a vigencias anteriores</t>
  </si>
  <si>
    <t>Se solicitó la publicación el día de hoy</t>
  </si>
  <si>
    <t xml:space="preserve">Según plan de Auditoría  </t>
  </si>
  <si>
    <t>No existe seguimiento dado que es una actividad que sólo tiene un medio de control</t>
  </si>
  <si>
    <t>Se espera adoptarla a más tardar el 31 de enero de 2019, teniendo en cuenta la normatividad vigente aplicable.</t>
  </si>
  <si>
    <t xml:space="preserve">Fueron trtabajados con Zonia Palencia, verificar si quedaron aprobados para  control y seguimiento  </t>
  </si>
  <si>
    <t xml:space="preserve">Está integrado en el PETIC, verrificar la pertinencia e la union o el desglose </t>
  </si>
  <si>
    <t>cuando la entidad realice el ajuste de planta de personal-</t>
  </si>
  <si>
    <t>En caso que fúncion publica los modifiquen</t>
  </si>
  <si>
    <t>Enero</t>
  </si>
  <si>
    <t>Se que este puento esta listo pq se trabajo con CNSC, pero no se si esta publicado……</t>
  </si>
  <si>
    <t xml:space="preserve">No está disponible aún  </t>
  </si>
  <si>
    <t xml:space="preserve">Se validó con Humberto de Gestión Financiera la información y se evidencia que aún no seencuentra publciado el mes de diciembre, por lo tanto  queda pendiente la actualización de la información  </t>
  </si>
  <si>
    <t xml:space="preserve">Se validó la Información y por parte de Gestión Fiancneira se infroma que hay plazo de publicar la información correspondiente a Diciembre hasta el 15 de febrero de 2019, se encuentran en ese proceso de elaboracón de la información  </t>
  </si>
  <si>
    <t>A partir de 2019 se publicará el Plan Anual  en cada entidad pública distrital</t>
  </si>
  <si>
    <t>A partir de 2019 se publicará el Plan Anual en cada entidad pública distrital</t>
  </si>
  <si>
    <t>Actualmente no existe concurso vigente, por lo cual no se encuentra el listado de vacantes</t>
  </si>
  <si>
    <t>Corresponde al área de comunicaciones su actualización</t>
  </si>
  <si>
    <t>Citar el decreto correspondiente</t>
  </si>
</sst>
</file>

<file path=xl/styles.xml><?xml version="1.0" encoding="utf-8"?>
<styleSheet xmlns="http://schemas.openxmlformats.org/spreadsheetml/2006/main">
  <numFmts count="3">
    <numFmt numFmtId="164" formatCode="d/m/yyyy"/>
    <numFmt numFmtId="165" formatCode="d\.m"/>
    <numFmt numFmtId="166" formatCode="mmmm\ yyyy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 tint="4.9989318521683403E-2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indexed="8"/>
      <name val="Calibri"/>
      <family val="2"/>
    </font>
    <font>
      <sz val="10"/>
      <color theme="1" tint="4.9989318521683403E-2"/>
      <name val="Calibri"/>
      <family val="2"/>
      <scheme val="minor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1" fillId="0" borderId="1" xfId="1" applyBorder="1" applyAlignment="1">
      <alignment horizontal="center" vertical="center"/>
    </xf>
    <xf numFmtId="0" fontId="9" fillId="0" borderId="1" xfId="2" applyFont="1" applyBorder="1" applyAlignment="1">
      <alignment horizontal="left" vertical="center" wrapText="1"/>
    </xf>
    <xf numFmtId="0" fontId="1" fillId="0" borderId="1" xfId="1" applyBorder="1" applyAlignment="1">
      <alignment horizontal="justify" vertical="center"/>
    </xf>
    <xf numFmtId="0" fontId="8" fillId="0" borderId="1" xfId="2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ill="1" applyBorder="1" applyAlignment="1">
      <alignment horizontal="justify" vertical="center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0" fontId="8" fillId="0" borderId="0" xfId="2" applyAlignment="1">
      <alignment vertical="center"/>
    </xf>
    <xf numFmtId="0" fontId="1" fillId="0" borderId="1" xfId="1" applyFont="1" applyBorder="1" applyAlignment="1">
      <alignment horizontal="justify" vertical="center"/>
    </xf>
    <xf numFmtId="0" fontId="1" fillId="0" borderId="1" xfId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justify" vertical="center"/>
    </xf>
    <xf numFmtId="0" fontId="10" fillId="0" borderId="0" xfId="1" applyFont="1" applyAlignment="1">
      <alignment horizontal="left" vertical="center" wrapText="1"/>
    </xf>
    <xf numFmtId="0" fontId="1" fillId="0" borderId="3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4" xfId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49" fontId="1" fillId="0" borderId="3" xfId="1" applyNumberFormat="1" applyFont="1" applyBorder="1" applyAlignment="1">
      <alignment vertical="center"/>
    </xf>
    <xf numFmtId="49" fontId="1" fillId="0" borderId="2" xfId="1" applyNumberFormat="1" applyBorder="1" applyAlignment="1">
      <alignment vertical="center"/>
    </xf>
    <xf numFmtId="49" fontId="1" fillId="0" borderId="4" xfId="1" applyNumberFormat="1" applyBorder="1" applyAlignment="1">
      <alignment vertical="center"/>
    </xf>
    <xf numFmtId="0" fontId="1" fillId="0" borderId="1" xfId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/>
    <xf numFmtId="0" fontId="17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justify" vertical="center" wrapText="1"/>
    </xf>
    <xf numFmtId="166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/>
    </xf>
    <xf numFmtId="17" fontId="19" fillId="0" borderId="1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8" fillId="0" borderId="1" xfId="2" applyFill="1" applyBorder="1" applyAlignment="1">
      <alignment horizontal="left" vertical="center" wrapText="1"/>
    </xf>
    <xf numFmtId="0" fontId="23" fillId="0" borderId="1" xfId="2" applyFont="1" applyFill="1" applyBorder="1" applyAlignment="1">
      <alignment horizontal="left" vertical="center" wrapText="1"/>
    </xf>
    <xf numFmtId="0" fontId="8" fillId="0" borderId="1" xfId="2" applyFill="1" applyBorder="1" applyAlignment="1">
      <alignment horizontal="left" wrapText="1"/>
    </xf>
    <xf numFmtId="0" fontId="8" fillId="0" borderId="1" xfId="2" applyFont="1" applyFill="1" applyBorder="1" applyAlignment="1">
      <alignment horizontal="left" wrapText="1"/>
    </xf>
    <xf numFmtId="0" fontId="25" fillId="0" borderId="1" xfId="2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Fill="1" applyBorder="1" applyAlignment="1">
      <alignment vertical="center" wrapText="1"/>
    </xf>
    <xf numFmtId="0" fontId="22" fillId="0" borderId="1" xfId="2" applyFont="1" applyFill="1" applyBorder="1" applyAlignment="1">
      <alignment horizontal="left" vertical="center" wrapText="1"/>
    </xf>
    <xf numFmtId="0" fontId="8" fillId="0" borderId="1" xfId="2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horizontal="left" vertical="center"/>
    </xf>
    <xf numFmtId="0" fontId="29" fillId="0" borderId="1" xfId="2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vertical="center"/>
    </xf>
    <xf numFmtId="0" fontId="29" fillId="0" borderId="1" xfId="2" applyFont="1" applyFill="1" applyBorder="1" applyAlignment="1">
      <alignment horizontal="left"/>
    </xf>
    <xf numFmtId="0" fontId="29" fillId="0" borderId="1" xfId="2" applyFont="1" applyFill="1" applyBorder="1" applyAlignment="1">
      <alignment horizontal="left" wrapText="1"/>
    </xf>
    <xf numFmtId="0" fontId="19" fillId="0" borderId="1" xfId="2" applyFont="1" applyFill="1" applyBorder="1" applyAlignment="1">
      <alignment horizontal="left" vertical="center"/>
    </xf>
    <xf numFmtId="0" fontId="29" fillId="0" borderId="1" xfId="2" applyFont="1" applyFill="1" applyBorder="1" applyAlignment="1">
      <alignment vertical="center" wrapText="1"/>
    </xf>
    <xf numFmtId="0" fontId="23" fillId="0" borderId="1" xfId="2" applyFont="1" applyFill="1" applyBorder="1" applyAlignment="1">
      <alignment horizontal="left" wrapText="1"/>
    </xf>
    <xf numFmtId="0" fontId="16" fillId="4" borderId="3" xfId="1" applyFont="1" applyFill="1" applyBorder="1" applyAlignment="1">
      <alignment vertical="center"/>
    </xf>
    <xf numFmtId="0" fontId="16" fillId="4" borderId="2" xfId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/>
    <xf numFmtId="0" fontId="17" fillId="3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16" fillId="0" borderId="0" xfId="0" applyFont="1" applyAlignment="1"/>
    <xf numFmtId="0" fontId="31" fillId="0" borderId="0" xfId="0" applyFont="1" applyAlignment="1"/>
    <xf numFmtId="0" fontId="0" fillId="0" borderId="1" xfId="0" applyBorder="1" applyAlignment="1"/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10" fontId="1" fillId="0" borderId="1" xfId="3" applyNumberFormat="1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1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/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4" fontId="1" fillId="0" borderId="0" xfId="0" applyNumberFormat="1" applyFont="1" applyBorder="1" applyAlignment="1"/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9" fillId="0" borderId="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textRotation="90"/>
    </xf>
    <xf numFmtId="0" fontId="0" fillId="0" borderId="7" xfId="0" applyBorder="1" applyAlignment="1">
      <alignment textRotation="90"/>
    </xf>
    <xf numFmtId="0" fontId="27" fillId="0" borderId="6" xfId="0" applyFont="1" applyFill="1" applyBorder="1" applyAlignment="1">
      <alignment horizontal="center" vertical="center" textRotation="90" wrapText="1"/>
    </xf>
    <xf numFmtId="0" fontId="27" fillId="0" borderId="7" xfId="0" applyFont="1" applyFill="1" applyBorder="1" applyAlignment="1">
      <alignment horizontal="center" vertical="center" textRotation="90" wrapText="1"/>
    </xf>
    <xf numFmtId="0" fontId="28" fillId="0" borderId="5" xfId="0" applyFont="1" applyFill="1" applyBorder="1" applyAlignment="1">
      <alignment horizontal="center" vertical="center" textRotation="90" wrapText="1"/>
    </xf>
    <xf numFmtId="0" fontId="28" fillId="0" borderId="6" xfId="0" applyFont="1" applyFill="1" applyBorder="1" applyAlignment="1">
      <alignment horizontal="center" vertical="center" textRotation="90" wrapText="1"/>
    </xf>
    <xf numFmtId="0" fontId="28" fillId="0" borderId="7" xfId="0" applyFont="1" applyFill="1" applyBorder="1" applyAlignment="1">
      <alignment horizontal="center" vertical="center" textRotation="90" wrapText="1"/>
    </xf>
    <xf numFmtId="0" fontId="16" fillId="4" borderId="3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6" fillId="4" borderId="4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/>
    <xf numFmtId="0" fontId="19" fillId="0" borderId="5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/>
    </xf>
    <xf numFmtId="0" fontId="19" fillId="0" borderId="7" xfId="0" applyFont="1" applyFill="1" applyBorder="1" applyAlignment="1">
      <alignment horizontal="justify"/>
    </xf>
    <xf numFmtId="0" fontId="27" fillId="0" borderId="1" xfId="0" applyFont="1" applyFill="1" applyBorder="1" applyAlignment="1">
      <alignment horizontal="center" vertical="center"/>
    </xf>
    <xf numFmtId="49" fontId="30" fillId="0" borderId="1" xfId="1" applyNumberFormat="1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4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1</xdr:col>
      <xdr:colOff>2114549</xdr:colOff>
      <xdr:row>2</xdr:row>
      <xdr:rowOff>180975</xdr:rowOff>
    </xdr:to>
    <xdr:pic>
      <xdr:nvPicPr>
        <xdr:cNvPr id="2" name="Imagen 3" descr="Logo FUGA ALCALDIA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2019299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238125</xdr:colOff>
      <xdr:row>70</xdr:row>
      <xdr:rowOff>0</xdr:rowOff>
    </xdr:to>
    <xdr:sp macro="" textlink="">
      <xdr:nvSpPr>
        <xdr:cNvPr id="3" name="AutoShape 19"/>
        <xdr:cNvSpPr>
          <a:spLocks noChangeArrowheads="1"/>
        </xdr:cNvSpPr>
      </xdr:nvSpPr>
      <xdr:spPr bwMode="auto">
        <a:xfrm>
          <a:off x="0" y="0"/>
          <a:ext cx="9525000" cy="1196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238125</xdr:colOff>
      <xdr:row>70</xdr:row>
      <xdr:rowOff>0</xdr:rowOff>
    </xdr:to>
    <xdr:sp macro="" textlink="">
      <xdr:nvSpPr>
        <xdr:cNvPr id="4" name="AutoShape 19"/>
        <xdr:cNvSpPr>
          <a:spLocks noChangeArrowheads="1"/>
        </xdr:cNvSpPr>
      </xdr:nvSpPr>
      <xdr:spPr bwMode="auto">
        <a:xfrm>
          <a:off x="0" y="0"/>
          <a:ext cx="9525000" cy="1196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238125</xdr:colOff>
      <xdr:row>70</xdr:row>
      <xdr:rowOff>0</xdr:rowOff>
    </xdr:to>
    <xdr:sp macro="" textlink="">
      <xdr:nvSpPr>
        <xdr:cNvPr id="5" name="AutoShape 19"/>
        <xdr:cNvSpPr>
          <a:spLocks noChangeArrowheads="1"/>
        </xdr:cNvSpPr>
      </xdr:nvSpPr>
      <xdr:spPr bwMode="auto">
        <a:xfrm>
          <a:off x="0" y="0"/>
          <a:ext cx="9525000" cy="1196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238125</xdr:colOff>
      <xdr:row>70</xdr:row>
      <xdr:rowOff>0</xdr:rowOff>
    </xdr:to>
    <xdr:sp macro="" textlink="">
      <xdr:nvSpPr>
        <xdr:cNvPr id="6" name="AutoShape 19"/>
        <xdr:cNvSpPr>
          <a:spLocks noChangeArrowheads="1"/>
        </xdr:cNvSpPr>
      </xdr:nvSpPr>
      <xdr:spPr bwMode="auto">
        <a:xfrm>
          <a:off x="0" y="0"/>
          <a:ext cx="9525000" cy="1196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238125</xdr:colOff>
      <xdr:row>70</xdr:row>
      <xdr:rowOff>0</xdr:rowOff>
    </xdr:to>
    <xdr:sp macro="" textlink="">
      <xdr:nvSpPr>
        <xdr:cNvPr id="7" name="AutoShape 19"/>
        <xdr:cNvSpPr>
          <a:spLocks noChangeArrowheads="1"/>
        </xdr:cNvSpPr>
      </xdr:nvSpPr>
      <xdr:spPr bwMode="auto">
        <a:xfrm>
          <a:off x="0" y="0"/>
          <a:ext cx="9525000" cy="1196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238125</xdr:colOff>
      <xdr:row>70</xdr:row>
      <xdr:rowOff>0</xdr:rowOff>
    </xdr:to>
    <xdr:sp macro="" textlink="">
      <xdr:nvSpPr>
        <xdr:cNvPr id="8" name="AutoShape 19"/>
        <xdr:cNvSpPr>
          <a:spLocks noChangeArrowheads="1"/>
        </xdr:cNvSpPr>
      </xdr:nvSpPr>
      <xdr:spPr bwMode="auto">
        <a:xfrm>
          <a:off x="0" y="0"/>
          <a:ext cx="9525000" cy="1196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238125</xdr:colOff>
      <xdr:row>70</xdr:row>
      <xdr:rowOff>0</xdr:rowOff>
    </xdr:to>
    <xdr:sp macro="" textlink="">
      <xdr:nvSpPr>
        <xdr:cNvPr id="9" name="AutoShape 19"/>
        <xdr:cNvSpPr>
          <a:spLocks noChangeArrowheads="1"/>
        </xdr:cNvSpPr>
      </xdr:nvSpPr>
      <xdr:spPr bwMode="auto">
        <a:xfrm>
          <a:off x="0" y="0"/>
          <a:ext cx="9525000" cy="1196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238125</xdr:colOff>
      <xdr:row>70</xdr:row>
      <xdr:rowOff>0</xdr:rowOff>
    </xdr:to>
    <xdr:sp macro="" textlink="">
      <xdr:nvSpPr>
        <xdr:cNvPr id="10" name="AutoShape 19"/>
        <xdr:cNvSpPr>
          <a:spLocks noChangeArrowheads="1"/>
        </xdr:cNvSpPr>
      </xdr:nvSpPr>
      <xdr:spPr bwMode="auto">
        <a:xfrm>
          <a:off x="0" y="0"/>
          <a:ext cx="9525000" cy="1196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238125</xdr:colOff>
      <xdr:row>70</xdr:row>
      <xdr:rowOff>0</xdr:rowOff>
    </xdr:to>
    <xdr:sp macro="" textlink="">
      <xdr:nvSpPr>
        <xdr:cNvPr id="11" name="AutoShape 19"/>
        <xdr:cNvSpPr>
          <a:spLocks noChangeArrowheads="1"/>
        </xdr:cNvSpPr>
      </xdr:nvSpPr>
      <xdr:spPr bwMode="auto">
        <a:xfrm>
          <a:off x="0" y="0"/>
          <a:ext cx="9525000" cy="1196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238125</xdr:colOff>
      <xdr:row>70</xdr:row>
      <xdr:rowOff>0</xdr:rowOff>
    </xdr:to>
    <xdr:sp macro="" textlink="">
      <xdr:nvSpPr>
        <xdr:cNvPr id="12" name="AutoShape 19"/>
        <xdr:cNvSpPr>
          <a:spLocks noChangeArrowheads="1"/>
        </xdr:cNvSpPr>
      </xdr:nvSpPr>
      <xdr:spPr bwMode="auto">
        <a:xfrm>
          <a:off x="0" y="0"/>
          <a:ext cx="9525000" cy="1196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238125</xdr:colOff>
      <xdr:row>70</xdr:row>
      <xdr:rowOff>0</xdr:rowOff>
    </xdr:to>
    <xdr:sp macro="" textlink="">
      <xdr:nvSpPr>
        <xdr:cNvPr id="13" name="AutoShape 19"/>
        <xdr:cNvSpPr>
          <a:spLocks noChangeArrowheads="1"/>
        </xdr:cNvSpPr>
      </xdr:nvSpPr>
      <xdr:spPr bwMode="auto">
        <a:xfrm>
          <a:off x="0" y="0"/>
          <a:ext cx="9525000" cy="1196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238125</xdr:colOff>
      <xdr:row>70</xdr:row>
      <xdr:rowOff>0</xdr:rowOff>
    </xdr:to>
    <xdr:sp macro="" textlink="">
      <xdr:nvSpPr>
        <xdr:cNvPr id="14" name="AutoShape 19"/>
        <xdr:cNvSpPr>
          <a:spLocks noChangeArrowheads="1"/>
        </xdr:cNvSpPr>
      </xdr:nvSpPr>
      <xdr:spPr bwMode="auto">
        <a:xfrm>
          <a:off x="0" y="0"/>
          <a:ext cx="9525000" cy="1196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238125</xdr:colOff>
      <xdr:row>70</xdr:row>
      <xdr:rowOff>0</xdr:rowOff>
    </xdr:to>
    <xdr:sp macro="" textlink="">
      <xdr:nvSpPr>
        <xdr:cNvPr id="15" name="AutoShape 19"/>
        <xdr:cNvSpPr>
          <a:spLocks noChangeArrowheads="1"/>
        </xdr:cNvSpPr>
      </xdr:nvSpPr>
      <xdr:spPr bwMode="auto">
        <a:xfrm>
          <a:off x="0" y="0"/>
          <a:ext cx="9525000" cy="1196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238125</xdr:colOff>
      <xdr:row>70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0" y="0"/>
          <a:ext cx="9525000" cy="12534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142876</xdr:colOff>
      <xdr:row>0</xdr:row>
      <xdr:rowOff>108857</xdr:rowOff>
    </xdr:from>
    <xdr:to>
      <xdr:col>0</xdr:col>
      <xdr:colOff>1623920</xdr:colOff>
      <xdr:row>2</xdr:row>
      <xdr:rowOff>145142</xdr:rowOff>
    </xdr:to>
    <xdr:pic>
      <xdr:nvPicPr>
        <xdr:cNvPr id="17" name="Imagen 3" descr="Logo FUGA ALCALDIA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08857"/>
          <a:ext cx="1481044" cy="743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uga.gov.co/glosario" TargetMode="External"/><Relationship Id="rId13" Type="http://schemas.openxmlformats.org/officeDocument/2006/relationships/hyperlink" Target="http://fuga.gov.co/manual-de-funciones" TargetMode="External"/><Relationship Id="rId18" Type="http://schemas.openxmlformats.org/officeDocument/2006/relationships/hyperlink" Target="http://fuga.gov.co/node/2185" TargetMode="External"/><Relationship Id="rId26" Type="http://schemas.openxmlformats.org/officeDocument/2006/relationships/hyperlink" Target="http://fuga.gov.co/node/2719" TargetMode="External"/><Relationship Id="rId39" Type="http://schemas.openxmlformats.org/officeDocument/2006/relationships/hyperlink" Target="http://fuga.gov.co/sistema-integrado-de-conservacion-sic?_ga=2.235489793.1225465997.1494259482-715640836.1483460112" TargetMode="External"/><Relationship Id="rId3" Type="http://schemas.openxmlformats.org/officeDocument/2006/relationships/hyperlink" Target="http://fuga.gov.co/formulario-de-contacto" TargetMode="External"/><Relationship Id="rId21" Type="http://schemas.openxmlformats.org/officeDocument/2006/relationships/hyperlink" Target="http://www.culturarecreacionydeporte.gov.co/scrd-transparente/planeacion/politicas-lineamientos-y-manuales" TargetMode="External"/><Relationship Id="rId34" Type="http://schemas.openxmlformats.org/officeDocument/2006/relationships/hyperlink" Target="http://fuga.gov.co/node/2580" TargetMode="External"/><Relationship Id="rId42" Type="http://schemas.openxmlformats.org/officeDocument/2006/relationships/hyperlink" Target="http://www.fuga.gov.co/normograma?_ga=2.104017032.90079120.1494280475-1083478008.1469806489" TargetMode="External"/><Relationship Id="rId7" Type="http://schemas.openxmlformats.org/officeDocument/2006/relationships/hyperlink" Target="http://fuga.gov.co/faqs" TargetMode="External"/><Relationship Id="rId12" Type="http://schemas.openxmlformats.org/officeDocument/2006/relationships/hyperlink" Target="http://fuga.gov.co/acerca-de-la-fundacion-gilberto-alzate-avendano" TargetMode="External"/><Relationship Id="rId17" Type="http://schemas.openxmlformats.org/officeDocument/2006/relationships/hyperlink" Target="https://www.cnsc.gov.co/" TargetMode="External"/><Relationship Id="rId25" Type="http://schemas.openxmlformats.org/officeDocument/2006/relationships/hyperlink" Target="http://fuga.gov.co/control-interno" TargetMode="External"/><Relationship Id="rId33" Type="http://schemas.openxmlformats.org/officeDocument/2006/relationships/hyperlink" Target="http://fuga.gov.co/node/2583/" TargetMode="External"/><Relationship Id="rId38" Type="http://schemas.openxmlformats.org/officeDocument/2006/relationships/hyperlink" Target="http://fuga.gov.co/plan-institucional-de-archivo?_ga=2.213423891.609214925.1494259351-715640836.1483460112" TargetMode="External"/><Relationship Id="rId2" Type="http://schemas.openxmlformats.org/officeDocument/2006/relationships/hyperlink" Target="http://fuga.gov.co/punto-de-atencion-y-defensor-del-ciudadano" TargetMode="External"/><Relationship Id="rId16" Type="http://schemas.openxmlformats.org/officeDocument/2006/relationships/hyperlink" Target="http://fuga.gov.co/directorio" TargetMode="External"/><Relationship Id="rId20" Type="http://schemas.openxmlformats.org/officeDocument/2006/relationships/hyperlink" Target="http://fuga.gov.co/categoria-normatividad/informes-financieros" TargetMode="External"/><Relationship Id="rId29" Type="http://schemas.openxmlformats.org/officeDocument/2006/relationships/hyperlink" Target="http://fuga.gov.co/taxonomy/term/43/" TargetMode="External"/><Relationship Id="rId41" Type="http://schemas.openxmlformats.org/officeDocument/2006/relationships/hyperlink" Target="http://fuga.gov.co/inventario-documental?_ga=2.235240966.605966590.1494259615-715640836.1483460112" TargetMode="External"/><Relationship Id="rId1" Type="http://schemas.openxmlformats.org/officeDocument/2006/relationships/hyperlink" Target="http://fuga.gov.co/punto-de-atenci%C3%B3n-y-defensor-del-ciudadano" TargetMode="External"/><Relationship Id="rId6" Type="http://schemas.openxmlformats.org/officeDocument/2006/relationships/hyperlink" Target="http://fuga.gov.co/convocatorias" TargetMode="External"/><Relationship Id="rId11" Type="http://schemas.openxmlformats.org/officeDocument/2006/relationships/hyperlink" Target="http://fuga.gov.co/programacion" TargetMode="External"/><Relationship Id="rId24" Type="http://schemas.openxmlformats.org/officeDocument/2006/relationships/hyperlink" Target="http://fuga.gov.co/categoria-normatividad/informes-de-gestion" TargetMode="External"/><Relationship Id="rId32" Type="http://schemas.openxmlformats.org/officeDocument/2006/relationships/hyperlink" Target="http://fuga.gov.co/node/2449" TargetMode="External"/><Relationship Id="rId37" Type="http://schemas.openxmlformats.org/officeDocument/2006/relationships/hyperlink" Target="http://fuga.gov.co/node/3026" TargetMode="External"/><Relationship Id="rId40" Type="http://schemas.openxmlformats.org/officeDocument/2006/relationships/hyperlink" Target="http://www.fgaa.gov.co/tablas-de-valoracion-documental" TargetMode="External"/><Relationship Id="rId5" Type="http://schemas.openxmlformats.org/officeDocument/2006/relationships/hyperlink" Target="https://www.datos.gov.co/" TargetMode="External"/><Relationship Id="rId15" Type="http://schemas.openxmlformats.org/officeDocument/2006/relationships/hyperlink" Target="http://fuga.gov.co/organigrama" TargetMode="External"/><Relationship Id="rId23" Type="http://schemas.openxmlformats.org/officeDocument/2006/relationships/hyperlink" Target="http://fuga.gov.co/node/2181" TargetMode="External"/><Relationship Id="rId28" Type="http://schemas.openxmlformats.org/officeDocument/2006/relationships/hyperlink" Target="http://fuga.gov.co/node/2996" TargetMode="External"/><Relationship Id="rId36" Type="http://schemas.openxmlformats.org/officeDocument/2006/relationships/hyperlink" Target="http://fuga.gov.co/punto-de-atenci%C3%B3n-y-defensor-del-ciudadano" TargetMode="External"/><Relationship Id="rId10" Type="http://schemas.openxmlformats.org/officeDocument/2006/relationships/hyperlink" Target="http://fuga.gov.co/programacion" TargetMode="External"/><Relationship Id="rId19" Type="http://schemas.openxmlformats.org/officeDocument/2006/relationships/hyperlink" Target="http://fuga.gov.co/categoria-normatividad/informes-presupuestales" TargetMode="External"/><Relationship Id="rId31" Type="http://schemas.openxmlformats.org/officeDocument/2006/relationships/hyperlink" Target="http://fuga.gov.co/node/2910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://fuga.gov.co/politicas-de-seguridad-de-la-informacion" TargetMode="External"/><Relationship Id="rId9" Type="http://schemas.openxmlformats.org/officeDocument/2006/relationships/hyperlink" Target="http://fuga.gov.co/noticias" TargetMode="External"/><Relationship Id="rId14" Type="http://schemas.openxmlformats.org/officeDocument/2006/relationships/hyperlink" Target="http://fuga.gov.co/node/2586/" TargetMode="External"/><Relationship Id="rId22" Type="http://schemas.openxmlformats.org/officeDocument/2006/relationships/hyperlink" Target="http://fuga.gov.co/node/2577" TargetMode="External"/><Relationship Id="rId27" Type="http://schemas.openxmlformats.org/officeDocument/2006/relationships/hyperlink" Target="http://fuga.gov.co/node/2558/" TargetMode="External"/><Relationship Id="rId30" Type="http://schemas.openxmlformats.org/officeDocument/2006/relationships/hyperlink" Target="http://fuga.gov.co/node/2585/" TargetMode="External"/><Relationship Id="rId35" Type="http://schemas.openxmlformats.org/officeDocument/2006/relationships/hyperlink" Target="http://www.fuga.gov.co/node/2579/?_ga=1.247585863.1311334657.1487012593" TargetMode="External"/><Relationship Id="rId4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fuga.gov.co/normograma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fuga.gov.co/estudios-investigaciones-y-otras-publicaciones-fuga" TargetMode="External"/><Relationship Id="rId1" Type="http://schemas.openxmlformats.org/officeDocument/2006/relationships/hyperlink" Target="http://www.fuga.gov.co/punto-de-atencion-y-defensor-del-ciudadano?_ga=2.112745165.817695426.1542899168-422269339.1534958526" TargetMode="External"/><Relationship Id="rId6" Type="http://schemas.openxmlformats.org/officeDocument/2006/relationships/hyperlink" Target="http://www.fuga.gov.co/plan-institucional-de-gestion-ambiental-2016-2020" TargetMode="External"/><Relationship Id="rId5" Type="http://schemas.openxmlformats.org/officeDocument/2006/relationships/hyperlink" Target="http://www.fuga.gov.co/resoluciones-servicios-para-la-ciudadania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www.fuga.gov.co/politica-de-proteccion-de-datos-personales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E14" sqref="E14"/>
    </sheetView>
  </sheetViews>
  <sheetFormatPr defaultColWidth="11.42578125" defaultRowHeight="15"/>
  <cols>
    <col min="1" max="1" width="3.28515625" style="1" customWidth="1"/>
    <col min="2" max="3" width="32.42578125" style="1" customWidth="1"/>
    <col min="4" max="4" width="11.42578125" style="21"/>
    <col min="5" max="5" width="19.140625" style="1" customWidth="1"/>
    <col min="6" max="6" width="20.85546875" style="1" customWidth="1"/>
    <col min="7" max="7" width="18.7109375" style="1" customWidth="1"/>
    <col min="8" max="8" width="17.7109375" style="1" customWidth="1"/>
    <col min="9" max="9" width="45.140625" style="23" customWidth="1"/>
    <col min="10" max="10" width="19.140625" style="1" customWidth="1"/>
    <col min="11" max="11" width="19.5703125" style="1" customWidth="1"/>
    <col min="12" max="12" width="15.140625" style="1" customWidth="1"/>
    <col min="13" max="16384" width="11.42578125" style="1"/>
  </cols>
  <sheetData>
    <row r="1" spans="2:12" ht="19.5" customHeight="1">
      <c r="B1" s="124"/>
      <c r="C1" s="33" t="s">
        <v>243</v>
      </c>
      <c r="D1" s="27"/>
      <c r="E1" s="28"/>
      <c r="F1" s="28"/>
      <c r="G1" s="28"/>
      <c r="H1" s="28"/>
      <c r="I1" s="28"/>
      <c r="J1" s="28"/>
      <c r="K1" s="28"/>
      <c r="L1" s="29"/>
    </row>
    <row r="2" spans="2:12" ht="21" customHeight="1">
      <c r="B2" s="124"/>
      <c r="C2" s="33" t="s">
        <v>244</v>
      </c>
      <c r="D2" s="24" t="s">
        <v>0</v>
      </c>
      <c r="E2" s="25"/>
      <c r="F2" s="25"/>
      <c r="G2" s="25"/>
      <c r="H2" s="25"/>
      <c r="I2" s="25"/>
      <c r="J2" s="25"/>
      <c r="K2" s="25"/>
      <c r="L2" s="26"/>
    </row>
    <row r="3" spans="2:12" ht="20.25" customHeight="1">
      <c r="B3" s="124"/>
      <c r="C3" s="33" t="s">
        <v>245</v>
      </c>
      <c r="D3" s="30"/>
      <c r="E3" s="31"/>
      <c r="F3" s="31"/>
      <c r="G3" s="31"/>
      <c r="H3" s="31"/>
      <c r="I3" s="31"/>
      <c r="J3" s="31"/>
      <c r="K3" s="31"/>
      <c r="L3" s="32"/>
    </row>
    <row r="4" spans="2:12" ht="20.25" customHeight="1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2:12" ht="18" customHeight="1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2:12" ht="108.75" customHeight="1">
      <c r="B6" s="2" t="s">
        <v>1</v>
      </c>
      <c r="C6" s="2" t="s">
        <v>161</v>
      </c>
      <c r="D6" s="2" t="s">
        <v>2</v>
      </c>
      <c r="E6" s="3" t="s">
        <v>3</v>
      </c>
      <c r="F6" s="2" t="s">
        <v>4</v>
      </c>
      <c r="G6" s="2" t="s">
        <v>5</v>
      </c>
      <c r="H6" s="2" t="s">
        <v>6</v>
      </c>
      <c r="I6" s="4" t="s">
        <v>7</v>
      </c>
      <c r="J6" s="2" t="s">
        <v>8</v>
      </c>
      <c r="K6" s="2" t="s">
        <v>9</v>
      </c>
      <c r="L6" s="2" t="s">
        <v>10</v>
      </c>
    </row>
    <row r="7" spans="2:12" ht="30">
      <c r="B7" s="5" t="s">
        <v>11</v>
      </c>
      <c r="C7" s="5"/>
      <c r="D7" s="6" t="s">
        <v>12</v>
      </c>
      <c r="E7" s="6" t="s">
        <v>13</v>
      </c>
      <c r="F7" s="6" t="s">
        <v>14</v>
      </c>
      <c r="G7" s="6" t="s">
        <v>15</v>
      </c>
      <c r="H7" s="6" t="s">
        <v>15</v>
      </c>
      <c r="I7" s="7" t="s">
        <v>16</v>
      </c>
      <c r="J7" s="8" t="s">
        <v>17</v>
      </c>
      <c r="K7" s="8" t="s">
        <v>17</v>
      </c>
      <c r="L7" s="8" t="s">
        <v>18</v>
      </c>
    </row>
    <row r="8" spans="2:12" ht="45">
      <c r="B8" s="5" t="s">
        <v>19</v>
      </c>
      <c r="C8" s="5"/>
      <c r="D8" s="6" t="s">
        <v>12</v>
      </c>
      <c r="E8" s="6" t="s">
        <v>13</v>
      </c>
      <c r="F8" s="6" t="s">
        <v>14</v>
      </c>
      <c r="G8" s="6" t="s">
        <v>15</v>
      </c>
      <c r="H8" s="6" t="s">
        <v>15</v>
      </c>
      <c r="I8" s="9" t="s">
        <v>20</v>
      </c>
      <c r="J8" s="8" t="s">
        <v>17</v>
      </c>
      <c r="K8" s="8" t="s">
        <v>17</v>
      </c>
      <c r="L8" s="8" t="s">
        <v>18</v>
      </c>
    </row>
    <row r="9" spans="2:12" ht="30">
      <c r="B9" s="5" t="s">
        <v>21</v>
      </c>
      <c r="C9" s="5"/>
      <c r="D9" s="6" t="s">
        <v>12</v>
      </c>
      <c r="E9" s="6" t="s">
        <v>22</v>
      </c>
      <c r="F9" s="6" t="s">
        <v>14</v>
      </c>
      <c r="G9" s="6" t="s">
        <v>15</v>
      </c>
      <c r="H9" s="6" t="s">
        <v>15</v>
      </c>
      <c r="I9" s="9" t="s">
        <v>23</v>
      </c>
      <c r="J9" s="8" t="s">
        <v>24</v>
      </c>
      <c r="K9" s="8" t="s">
        <v>24</v>
      </c>
      <c r="L9" s="8" t="s">
        <v>18</v>
      </c>
    </row>
    <row r="10" spans="2:12" ht="59.25" customHeight="1">
      <c r="B10" s="10" t="s">
        <v>25</v>
      </c>
      <c r="C10" s="10"/>
      <c r="D10" s="6" t="s">
        <v>12</v>
      </c>
      <c r="E10" s="6" t="s">
        <v>13</v>
      </c>
      <c r="F10" s="11" t="s">
        <v>14</v>
      </c>
      <c r="G10" s="6" t="s">
        <v>26</v>
      </c>
      <c r="H10" s="6" t="s">
        <v>26</v>
      </c>
      <c r="I10" s="9" t="s">
        <v>27</v>
      </c>
      <c r="J10" s="8" t="s">
        <v>28</v>
      </c>
      <c r="K10" s="8" t="s">
        <v>28</v>
      </c>
      <c r="L10" s="8" t="s">
        <v>29</v>
      </c>
    </row>
    <row r="11" spans="2:12" ht="30">
      <c r="B11" s="5" t="s">
        <v>30</v>
      </c>
      <c r="C11" s="5"/>
      <c r="D11" s="6" t="s">
        <v>12</v>
      </c>
      <c r="E11" s="6" t="s">
        <v>22</v>
      </c>
      <c r="F11" s="12" t="s">
        <v>31</v>
      </c>
      <c r="G11" s="6" t="s">
        <v>15</v>
      </c>
      <c r="H11" s="6" t="s">
        <v>15</v>
      </c>
      <c r="I11" s="9" t="s">
        <v>32</v>
      </c>
      <c r="J11" s="13" t="s">
        <v>33</v>
      </c>
      <c r="K11" s="13" t="s">
        <v>33</v>
      </c>
      <c r="L11" s="8" t="s">
        <v>18</v>
      </c>
    </row>
    <row r="12" spans="2:12" ht="45">
      <c r="B12" s="10" t="s">
        <v>34</v>
      </c>
      <c r="C12" s="10"/>
      <c r="D12" s="6" t="s">
        <v>12</v>
      </c>
      <c r="E12" s="6" t="s">
        <v>13</v>
      </c>
      <c r="F12" s="12" t="s">
        <v>31</v>
      </c>
      <c r="G12" s="6" t="s">
        <v>15</v>
      </c>
      <c r="H12" s="6" t="s">
        <v>15</v>
      </c>
      <c r="I12" s="14" t="s">
        <v>35</v>
      </c>
      <c r="J12" s="8" t="s">
        <v>36</v>
      </c>
      <c r="K12" s="8" t="s">
        <v>36</v>
      </c>
      <c r="L12" s="8" t="s">
        <v>18</v>
      </c>
    </row>
    <row r="13" spans="2:12" ht="30">
      <c r="B13" s="10" t="s">
        <v>37</v>
      </c>
      <c r="C13" s="10"/>
      <c r="D13" s="6" t="s">
        <v>12</v>
      </c>
      <c r="E13" s="6" t="s">
        <v>22</v>
      </c>
      <c r="F13" s="6" t="s">
        <v>14</v>
      </c>
      <c r="G13" s="6" t="s">
        <v>15</v>
      </c>
      <c r="H13" s="6" t="s">
        <v>15</v>
      </c>
      <c r="I13" s="9" t="s">
        <v>38</v>
      </c>
      <c r="J13" s="8" t="s">
        <v>36</v>
      </c>
      <c r="K13" s="8" t="s">
        <v>36</v>
      </c>
      <c r="L13" s="8" t="s">
        <v>39</v>
      </c>
    </row>
    <row r="14" spans="2:12" ht="30">
      <c r="B14" s="10" t="s">
        <v>40</v>
      </c>
      <c r="C14" s="10"/>
      <c r="D14" s="6" t="s">
        <v>12</v>
      </c>
      <c r="E14" s="6" t="s">
        <v>22</v>
      </c>
      <c r="F14" s="6" t="s">
        <v>14</v>
      </c>
      <c r="G14" s="6" t="s">
        <v>41</v>
      </c>
      <c r="H14" s="6" t="s">
        <v>41</v>
      </c>
      <c r="I14" s="9" t="s">
        <v>42</v>
      </c>
      <c r="J14" s="8" t="s">
        <v>17</v>
      </c>
      <c r="K14" s="8" t="s">
        <v>17</v>
      </c>
      <c r="L14" s="8" t="s">
        <v>18</v>
      </c>
    </row>
    <row r="15" spans="2:12">
      <c r="B15" s="10" t="s">
        <v>43</v>
      </c>
      <c r="C15" s="10"/>
      <c r="D15" s="6" t="s">
        <v>12</v>
      </c>
      <c r="E15" s="6" t="s">
        <v>22</v>
      </c>
      <c r="F15" s="6" t="s">
        <v>14</v>
      </c>
      <c r="G15" s="6" t="s">
        <v>41</v>
      </c>
      <c r="H15" s="6" t="s">
        <v>41</v>
      </c>
      <c r="I15" s="9" t="s">
        <v>44</v>
      </c>
      <c r="J15" s="8" t="s">
        <v>45</v>
      </c>
      <c r="K15" s="8" t="s">
        <v>45</v>
      </c>
      <c r="L15" s="8" t="s">
        <v>18</v>
      </c>
    </row>
    <row r="16" spans="2:12">
      <c r="B16" s="10" t="s">
        <v>46</v>
      </c>
      <c r="C16" s="10"/>
      <c r="D16" s="6" t="s">
        <v>12</v>
      </c>
      <c r="E16" s="6" t="s">
        <v>22</v>
      </c>
      <c r="F16" s="6" t="s">
        <v>14</v>
      </c>
      <c r="G16" s="6" t="s">
        <v>15</v>
      </c>
      <c r="H16" s="6" t="s">
        <v>15</v>
      </c>
      <c r="I16" s="9" t="s">
        <v>47</v>
      </c>
      <c r="J16" s="13" t="s">
        <v>33</v>
      </c>
      <c r="K16" s="13" t="s">
        <v>33</v>
      </c>
      <c r="L16" s="8" t="s">
        <v>18</v>
      </c>
    </row>
    <row r="17" spans="1:12">
      <c r="B17" s="10" t="s">
        <v>48</v>
      </c>
      <c r="C17" s="10"/>
      <c r="D17" s="6" t="s">
        <v>12</v>
      </c>
      <c r="E17" s="6" t="s">
        <v>22</v>
      </c>
      <c r="F17" s="6" t="s">
        <v>14</v>
      </c>
      <c r="G17" s="6" t="s">
        <v>15</v>
      </c>
      <c r="H17" s="6" t="s">
        <v>15</v>
      </c>
      <c r="I17" s="9" t="s">
        <v>49</v>
      </c>
      <c r="J17" s="13" t="s">
        <v>33</v>
      </c>
      <c r="K17" s="13" t="s">
        <v>33</v>
      </c>
      <c r="L17" s="8" t="s">
        <v>18</v>
      </c>
    </row>
    <row r="18" spans="1:12" ht="30">
      <c r="B18" s="10" t="s">
        <v>50</v>
      </c>
      <c r="C18" s="10"/>
      <c r="D18" s="6" t="s">
        <v>12</v>
      </c>
      <c r="E18" s="6" t="s">
        <v>22</v>
      </c>
      <c r="F18" s="6" t="s">
        <v>14</v>
      </c>
      <c r="G18" s="6" t="s">
        <v>15</v>
      </c>
      <c r="H18" s="6" t="s">
        <v>15</v>
      </c>
      <c r="I18" s="9" t="s">
        <v>51</v>
      </c>
      <c r="J18" s="13" t="s">
        <v>33</v>
      </c>
      <c r="K18" s="13" t="s">
        <v>33</v>
      </c>
      <c r="L18" s="8" t="s">
        <v>18</v>
      </c>
    </row>
    <row r="19" spans="1:12" ht="75">
      <c r="B19" s="10" t="s">
        <v>52</v>
      </c>
      <c r="C19" s="10"/>
      <c r="D19" s="6" t="s">
        <v>12</v>
      </c>
      <c r="E19" s="6" t="s">
        <v>22</v>
      </c>
      <c r="F19" s="12" t="s">
        <v>53</v>
      </c>
      <c r="G19" s="6" t="s">
        <v>15</v>
      </c>
      <c r="H19" s="6" t="s">
        <v>15</v>
      </c>
      <c r="I19" s="14" t="s">
        <v>54</v>
      </c>
      <c r="J19" s="8" t="s">
        <v>17</v>
      </c>
      <c r="K19" s="8" t="s">
        <v>17</v>
      </c>
      <c r="L19" s="8" t="s">
        <v>18</v>
      </c>
    </row>
    <row r="20" spans="1:12" ht="30">
      <c r="B20" s="10" t="s">
        <v>55</v>
      </c>
      <c r="C20" s="10"/>
      <c r="D20" s="6" t="s">
        <v>12</v>
      </c>
      <c r="E20" s="6" t="s">
        <v>13</v>
      </c>
      <c r="F20" s="6" t="s">
        <v>14</v>
      </c>
      <c r="G20" s="6" t="s">
        <v>26</v>
      </c>
      <c r="H20" s="6" t="s">
        <v>26</v>
      </c>
      <c r="I20" s="9" t="s">
        <v>56</v>
      </c>
      <c r="J20" s="8" t="s">
        <v>45</v>
      </c>
      <c r="K20" s="8" t="s">
        <v>45</v>
      </c>
      <c r="L20" s="8" t="s">
        <v>18</v>
      </c>
    </row>
    <row r="21" spans="1:12" ht="45">
      <c r="B21" s="10" t="s">
        <v>57</v>
      </c>
      <c r="C21" s="10"/>
      <c r="D21" s="6" t="s">
        <v>12</v>
      </c>
      <c r="E21" s="6" t="s">
        <v>13</v>
      </c>
      <c r="F21" s="6" t="s">
        <v>14</v>
      </c>
      <c r="G21" s="6" t="s">
        <v>26</v>
      </c>
      <c r="H21" s="6" t="s">
        <v>26</v>
      </c>
      <c r="I21" s="9" t="s">
        <v>58</v>
      </c>
      <c r="J21" s="8" t="s">
        <v>45</v>
      </c>
      <c r="K21" s="8" t="s">
        <v>45</v>
      </c>
      <c r="L21" s="8" t="s">
        <v>18</v>
      </c>
    </row>
    <row r="22" spans="1:12">
      <c r="B22" s="15" t="s">
        <v>59</v>
      </c>
      <c r="C22" s="15"/>
      <c r="D22" s="6" t="s">
        <v>12</v>
      </c>
      <c r="E22" s="6" t="s">
        <v>13</v>
      </c>
      <c r="F22" s="6" t="s">
        <v>14</v>
      </c>
      <c r="G22" s="6" t="s">
        <v>15</v>
      </c>
      <c r="H22" s="6" t="s">
        <v>15</v>
      </c>
      <c r="I22" s="9" t="s">
        <v>60</v>
      </c>
      <c r="J22" s="8" t="s">
        <v>45</v>
      </c>
      <c r="K22" s="8" t="s">
        <v>45</v>
      </c>
      <c r="L22" s="8" t="s">
        <v>18</v>
      </c>
    </row>
    <row r="23" spans="1:12">
      <c r="B23" s="16" t="s">
        <v>61</v>
      </c>
      <c r="C23" s="16"/>
      <c r="D23" s="6" t="s">
        <v>12</v>
      </c>
      <c r="E23" s="6" t="s">
        <v>13</v>
      </c>
      <c r="F23" s="6" t="s">
        <v>14</v>
      </c>
      <c r="G23" s="6" t="s">
        <v>18</v>
      </c>
      <c r="H23" s="6" t="s">
        <v>18</v>
      </c>
      <c r="I23" s="9" t="s">
        <v>62</v>
      </c>
      <c r="J23" s="8" t="s">
        <v>45</v>
      </c>
      <c r="K23" s="8" t="s">
        <v>45</v>
      </c>
      <c r="L23" s="8" t="s">
        <v>18</v>
      </c>
    </row>
    <row r="24" spans="1:12" ht="30">
      <c r="B24" s="5" t="s">
        <v>63</v>
      </c>
      <c r="C24" s="5"/>
      <c r="D24" s="6" t="s">
        <v>12</v>
      </c>
      <c r="E24" s="6" t="s">
        <v>22</v>
      </c>
      <c r="F24" s="6" t="s">
        <v>64</v>
      </c>
      <c r="G24" s="6" t="s">
        <v>15</v>
      </c>
      <c r="H24" s="6" t="s">
        <v>15</v>
      </c>
      <c r="I24" s="9" t="s">
        <v>65</v>
      </c>
      <c r="J24" s="8" t="s">
        <v>66</v>
      </c>
      <c r="K24" s="8" t="s">
        <v>66</v>
      </c>
      <c r="L24" s="8" t="s">
        <v>18</v>
      </c>
    </row>
    <row r="25" spans="1:12" ht="30">
      <c r="B25" s="15" t="s">
        <v>67</v>
      </c>
      <c r="C25" s="15"/>
      <c r="D25" s="6" t="s">
        <v>12</v>
      </c>
      <c r="E25" s="6" t="s">
        <v>22</v>
      </c>
      <c r="F25" s="6" t="s">
        <v>64</v>
      </c>
      <c r="G25" s="6" t="s">
        <v>15</v>
      </c>
      <c r="H25" s="6" t="s">
        <v>15</v>
      </c>
      <c r="I25" s="14" t="s">
        <v>68</v>
      </c>
      <c r="J25" s="13" t="s">
        <v>33</v>
      </c>
      <c r="K25" s="13" t="s">
        <v>33</v>
      </c>
      <c r="L25" s="8" t="s">
        <v>18</v>
      </c>
    </row>
    <row r="26" spans="1:12">
      <c r="B26" s="15" t="s">
        <v>69</v>
      </c>
      <c r="C26" s="15"/>
      <c r="D26" s="6" t="s">
        <v>12</v>
      </c>
      <c r="E26" s="6" t="s">
        <v>22</v>
      </c>
      <c r="F26" s="6" t="s">
        <v>14</v>
      </c>
      <c r="G26" s="6" t="s">
        <v>15</v>
      </c>
      <c r="H26" s="6" t="s">
        <v>15</v>
      </c>
      <c r="I26" s="9" t="s">
        <v>70</v>
      </c>
      <c r="J26" s="8" t="s">
        <v>66</v>
      </c>
      <c r="K26" s="8" t="s">
        <v>66</v>
      </c>
      <c r="L26" s="8" t="s">
        <v>18</v>
      </c>
    </row>
    <row r="27" spans="1:12" ht="45">
      <c r="A27" s="17"/>
      <c r="B27" s="5" t="s">
        <v>159</v>
      </c>
      <c r="C27" s="5"/>
      <c r="D27" s="6" t="s">
        <v>12</v>
      </c>
      <c r="E27" s="6" t="s">
        <v>22</v>
      </c>
      <c r="F27" s="6" t="s">
        <v>64</v>
      </c>
      <c r="G27" s="6" t="s">
        <v>15</v>
      </c>
      <c r="H27" s="6" t="s">
        <v>15</v>
      </c>
      <c r="I27" s="9" t="s">
        <v>160</v>
      </c>
      <c r="J27" s="8" t="s">
        <v>71</v>
      </c>
      <c r="K27" s="8" t="s">
        <v>71</v>
      </c>
      <c r="L27" s="8" t="s">
        <v>18</v>
      </c>
    </row>
    <row r="28" spans="1:12">
      <c r="B28" s="10" t="s">
        <v>72</v>
      </c>
      <c r="C28" s="10"/>
      <c r="D28" s="6" t="s">
        <v>12</v>
      </c>
      <c r="E28" s="6" t="s">
        <v>22</v>
      </c>
      <c r="F28" s="6" t="s">
        <v>14</v>
      </c>
      <c r="G28" s="6" t="s">
        <v>26</v>
      </c>
      <c r="H28" s="6" t="s">
        <v>26</v>
      </c>
      <c r="I28" s="9" t="s">
        <v>73</v>
      </c>
      <c r="J28" s="8" t="s">
        <v>74</v>
      </c>
      <c r="K28" s="8" t="s">
        <v>74</v>
      </c>
      <c r="L28" s="8" t="s">
        <v>18</v>
      </c>
    </row>
    <row r="29" spans="1:12" ht="44.25" customHeight="1">
      <c r="B29" s="5" t="s">
        <v>75</v>
      </c>
      <c r="C29" s="5"/>
      <c r="D29" s="6" t="s">
        <v>12</v>
      </c>
      <c r="E29" s="6" t="s">
        <v>22</v>
      </c>
      <c r="F29" s="6" t="s">
        <v>64</v>
      </c>
      <c r="G29" s="6" t="s">
        <v>76</v>
      </c>
      <c r="H29" s="6" t="s">
        <v>76</v>
      </c>
      <c r="I29" s="9" t="s">
        <v>77</v>
      </c>
      <c r="J29" s="8" t="s">
        <v>74</v>
      </c>
      <c r="K29" s="8" t="s">
        <v>74</v>
      </c>
      <c r="L29" s="18" t="s">
        <v>78</v>
      </c>
    </row>
    <row r="30" spans="1:12" ht="42.75" customHeight="1">
      <c r="B30" s="10" t="s">
        <v>79</v>
      </c>
      <c r="C30" s="10"/>
      <c r="D30" s="6" t="s">
        <v>12</v>
      </c>
      <c r="E30" s="6" t="s">
        <v>80</v>
      </c>
      <c r="F30" s="11" t="s">
        <v>64</v>
      </c>
      <c r="G30" s="11" t="s">
        <v>81</v>
      </c>
      <c r="H30" s="11" t="s">
        <v>81</v>
      </c>
      <c r="I30" s="9" t="s">
        <v>82</v>
      </c>
      <c r="J30" s="18" t="s">
        <v>83</v>
      </c>
      <c r="K30" s="18" t="s">
        <v>83</v>
      </c>
      <c r="L30" s="18" t="s">
        <v>78</v>
      </c>
    </row>
    <row r="31" spans="1:12" ht="60.75" customHeight="1">
      <c r="B31" s="5" t="s">
        <v>84</v>
      </c>
      <c r="C31" s="5"/>
      <c r="D31" s="6" t="s">
        <v>12</v>
      </c>
      <c r="E31" s="6" t="s">
        <v>80</v>
      </c>
      <c r="F31" s="19" t="s">
        <v>85</v>
      </c>
      <c r="G31" s="6" t="s">
        <v>26</v>
      </c>
      <c r="H31" s="6" t="s">
        <v>26</v>
      </c>
      <c r="I31" s="9" t="s">
        <v>86</v>
      </c>
      <c r="J31" s="18" t="s">
        <v>45</v>
      </c>
      <c r="K31" s="18" t="s">
        <v>45</v>
      </c>
      <c r="L31" s="18" t="s">
        <v>87</v>
      </c>
    </row>
    <row r="32" spans="1:12" ht="30">
      <c r="B32" s="5" t="s">
        <v>88</v>
      </c>
      <c r="C32" s="5"/>
      <c r="D32" s="6" t="s">
        <v>12</v>
      </c>
      <c r="E32" s="6" t="s">
        <v>80</v>
      </c>
      <c r="F32" s="19" t="s">
        <v>85</v>
      </c>
      <c r="G32" s="19" t="s">
        <v>89</v>
      </c>
      <c r="H32" s="6" t="s">
        <v>26</v>
      </c>
      <c r="I32" s="14" t="s">
        <v>90</v>
      </c>
      <c r="J32" s="18" t="s">
        <v>45</v>
      </c>
      <c r="K32" s="18" t="s">
        <v>45</v>
      </c>
      <c r="L32" s="18" t="s">
        <v>87</v>
      </c>
    </row>
    <row r="33" spans="2:12" ht="54.75" customHeight="1">
      <c r="B33" s="10" t="s">
        <v>91</v>
      </c>
      <c r="C33" s="10"/>
      <c r="D33" s="6" t="s">
        <v>12</v>
      </c>
      <c r="E33" s="6" t="s">
        <v>80</v>
      </c>
      <c r="F33" s="19" t="s">
        <v>85</v>
      </c>
      <c r="G33" s="19" t="s">
        <v>89</v>
      </c>
      <c r="H33" s="6" t="s">
        <v>26</v>
      </c>
      <c r="I33" s="14" t="s">
        <v>92</v>
      </c>
      <c r="J33" s="18" t="s">
        <v>45</v>
      </c>
      <c r="K33" s="18" t="s">
        <v>45</v>
      </c>
      <c r="L33" s="18" t="s">
        <v>87</v>
      </c>
    </row>
    <row r="34" spans="2:12" ht="30">
      <c r="B34" s="10" t="s">
        <v>93</v>
      </c>
      <c r="C34" s="10"/>
      <c r="D34" s="6" t="s">
        <v>12</v>
      </c>
      <c r="E34" s="6" t="s">
        <v>80</v>
      </c>
      <c r="F34" s="19" t="s">
        <v>85</v>
      </c>
      <c r="G34" s="6" t="s">
        <v>94</v>
      </c>
      <c r="H34" s="6" t="s">
        <v>94</v>
      </c>
      <c r="I34" s="14" t="s">
        <v>95</v>
      </c>
      <c r="J34" s="18" t="s">
        <v>45</v>
      </c>
      <c r="K34" s="18" t="s">
        <v>45</v>
      </c>
      <c r="L34" s="18" t="s">
        <v>87</v>
      </c>
    </row>
    <row r="35" spans="2:12" ht="30">
      <c r="B35" s="5" t="s">
        <v>96</v>
      </c>
      <c r="C35" s="5"/>
      <c r="D35" s="6" t="s">
        <v>12</v>
      </c>
      <c r="E35" s="6" t="s">
        <v>80</v>
      </c>
      <c r="F35" s="19" t="s">
        <v>85</v>
      </c>
      <c r="G35" s="6" t="s">
        <v>26</v>
      </c>
      <c r="H35" s="6" t="s">
        <v>26</v>
      </c>
      <c r="I35" s="9" t="s">
        <v>97</v>
      </c>
      <c r="J35" s="18" t="s">
        <v>45</v>
      </c>
      <c r="K35" s="18" t="s">
        <v>45</v>
      </c>
      <c r="L35" s="18" t="s">
        <v>87</v>
      </c>
    </row>
    <row r="36" spans="2:12" ht="35.450000000000003" customHeight="1">
      <c r="B36" s="10" t="s">
        <v>98</v>
      </c>
      <c r="C36" s="10"/>
      <c r="D36" s="6" t="s">
        <v>12</v>
      </c>
      <c r="E36" s="6" t="s">
        <v>80</v>
      </c>
      <c r="F36" s="19" t="s">
        <v>85</v>
      </c>
      <c r="G36" s="12" t="s">
        <v>99</v>
      </c>
      <c r="H36" s="12" t="s">
        <v>99</v>
      </c>
      <c r="I36" s="9" t="s">
        <v>100</v>
      </c>
      <c r="J36" s="18" t="s">
        <v>45</v>
      </c>
      <c r="K36" s="18" t="s">
        <v>45</v>
      </c>
      <c r="L36" s="18" t="s">
        <v>87</v>
      </c>
    </row>
    <row r="37" spans="2:12" ht="48" customHeight="1">
      <c r="B37" s="5" t="s">
        <v>101</v>
      </c>
      <c r="C37" s="5"/>
      <c r="D37" s="6" t="s">
        <v>12</v>
      </c>
      <c r="E37" s="6" t="s">
        <v>80</v>
      </c>
      <c r="F37" s="19" t="s">
        <v>85</v>
      </c>
      <c r="G37" s="6" t="s">
        <v>15</v>
      </c>
      <c r="H37" s="6" t="s">
        <v>15</v>
      </c>
      <c r="I37" s="9" t="s">
        <v>102</v>
      </c>
      <c r="J37" s="18" t="s">
        <v>103</v>
      </c>
      <c r="K37" s="18" t="s">
        <v>103</v>
      </c>
      <c r="L37" s="18" t="s">
        <v>104</v>
      </c>
    </row>
    <row r="38" spans="2:12" ht="30">
      <c r="B38" s="10" t="s">
        <v>105</v>
      </c>
      <c r="C38" s="10"/>
      <c r="D38" s="6" t="s">
        <v>12</v>
      </c>
      <c r="E38" s="6" t="s">
        <v>80</v>
      </c>
      <c r="F38" s="19" t="s">
        <v>85</v>
      </c>
      <c r="G38" s="6" t="s">
        <v>15</v>
      </c>
      <c r="H38" s="6" t="s">
        <v>15</v>
      </c>
      <c r="I38" s="9" t="s">
        <v>106</v>
      </c>
      <c r="J38" s="18" t="s">
        <v>103</v>
      </c>
      <c r="K38" s="18" t="s">
        <v>103</v>
      </c>
      <c r="L38" s="18" t="s">
        <v>104</v>
      </c>
    </row>
    <row r="39" spans="2:12" ht="30">
      <c r="B39" s="5" t="s">
        <v>107</v>
      </c>
      <c r="C39" s="5"/>
      <c r="D39" s="6" t="s">
        <v>12</v>
      </c>
      <c r="E39" s="6" t="s">
        <v>80</v>
      </c>
      <c r="F39" s="19" t="s">
        <v>64</v>
      </c>
      <c r="G39" s="6" t="s">
        <v>15</v>
      </c>
      <c r="H39" s="6" t="s">
        <v>15</v>
      </c>
      <c r="I39" s="9" t="s">
        <v>108</v>
      </c>
      <c r="J39" s="18" t="s">
        <v>109</v>
      </c>
      <c r="K39" s="18" t="s">
        <v>109</v>
      </c>
      <c r="L39" s="8" t="s">
        <v>18</v>
      </c>
    </row>
    <row r="40" spans="2:12" ht="63.75" customHeight="1">
      <c r="B40" s="5" t="s">
        <v>110</v>
      </c>
      <c r="C40" s="5"/>
      <c r="D40" s="6" t="s">
        <v>12</v>
      </c>
      <c r="E40" s="6" t="s">
        <v>22</v>
      </c>
      <c r="F40" s="11" t="s">
        <v>111</v>
      </c>
      <c r="G40" s="6" t="s">
        <v>15</v>
      </c>
      <c r="H40" s="6" t="s">
        <v>15</v>
      </c>
      <c r="I40" s="14" t="s">
        <v>112</v>
      </c>
      <c r="J40" s="13" t="s">
        <v>33</v>
      </c>
      <c r="K40" s="13" t="s">
        <v>33</v>
      </c>
      <c r="L40" s="8" t="s">
        <v>18</v>
      </c>
    </row>
    <row r="41" spans="2:12" ht="30">
      <c r="B41" s="10" t="s">
        <v>113</v>
      </c>
      <c r="C41" s="10"/>
      <c r="D41" s="6" t="s">
        <v>12</v>
      </c>
      <c r="E41" s="6" t="s">
        <v>22</v>
      </c>
      <c r="F41" s="11" t="s">
        <v>114</v>
      </c>
      <c r="G41" s="6" t="s">
        <v>15</v>
      </c>
      <c r="H41" s="6" t="s">
        <v>15</v>
      </c>
      <c r="I41" s="9" t="s">
        <v>115</v>
      </c>
      <c r="J41" s="13" t="s">
        <v>33</v>
      </c>
      <c r="K41" s="13" t="s">
        <v>33</v>
      </c>
      <c r="L41" s="8" t="s">
        <v>18</v>
      </c>
    </row>
    <row r="42" spans="2:12" ht="30">
      <c r="B42" s="5" t="s">
        <v>116</v>
      </c>
      <c r="C42" s="5"/>
      <c r="D42" s="6" t="s">
        <v>12</v>
      </c>
      <c r="E42" s="6" t="s">
        <v>22</v>
      </c>
      <c r="F42" s="19" t="s">
        <v>85</v>
      </c>
      <c r="G42" s="6" t="s">
        <v>15</v>
      </c>
      <c r="H42" s="6" t="s">
        <v>15</v>
      </c>
      <c r="I42" s="9" t="s">
        <v>117</v>
      </c>
      <c r="J42" s="18" t="s">
        <v>118</v>
      </c>
      <c r="K42" s="18" t="s">
        <v>118</v>
      </c>
      <c r="L42" s="8" t="s">
        <v>18</v>
      </c>
    </row>
    <row r="43" spans="2:12" ht="129" customHeight="1">
      <c r="B43" s="10" t="s">
        <v>119</v>
      </c>
      <c r="C43" s="10"/>
      <c r="D43" s="6" t="s">
        <v>12</v>
      </c>
      <c r="E43" s="6" t="s">
        <v>22</v>
      </c>
      <c r="F43" s="19" t="s">
        <v>85</v>
      </c>
      <c r="G43" s="6" t="s">
        <v>15</v>
      </c>
      <c r="H43" s="6" t="s">
        <v>15</v>
      </c>
      <c r="I43" s="20" t="s">
        <v>120</v>
      </c>
      <c r="J43" s="18" t="s">
        <v>118</v>
      </c>
      <c r="K43" s="18" t="s">
        <v>118</v>
      </c>
      <c r="L43" s="8" t="s">
        <v>18</v>
      </c>
    </row>
    <row r="44" spans="2:12" ht="87" customHeight="1">
      <c r="B44" s="10" t="s">
        <v>121</v>
      </c>
      <c r="C44" s="10"/>
      <c r="D44" s="6" t="s">
        <v>12</v>
      </c>
      <c r="E44" s="6" t="s">
        <v>22</v>
      </c>
      <c r="F44" s="19" t="s">
        <v>85</v>
      </c>
      <c r="G44" s="6" t="s">
        <v>15</v>
      </c>
      <c r="H44" s="6" t="s">
        <v>15</v>
      </c>
      <c r="I44" s="14" t="s">
        <v>122</v>
      </c>
      <c r="J44" s="18" t="s">
        <v>118</v>
      </c>
      <c r="K44" s="18" t="s">
        <v>118</v>
      </c>
      <c r="L44" s="8" t="s">
        <v>18</v>
      </c>
    </row>
    <row r="45" spans="2:12" ht="45">
      <c r="B45" s="10" t="s">
        <v>123</v>
      </c>
      <c r="C45" s="10"/>
      <c r="D45" s="6" t="s">
        <v>12</v>
      </c>
      <c r="E45" s="11" t="s">
        <v>13</v>
      </c>
      <c r="F45" s="19" t="s">
        <v>14</v>
      </c>
      <c r="G45" s="6" t="s">
        <v>15</v>
      </c>
      <c r="H45" s="6" t="s">
        <v>15</v>
      </c>
      <c r="I45" s="14" t="s">
        <v>124</v>
      </c>
      <c r="J45" s="18" t="s">
        <v>118</v>
      </c>
      <c r="K45" s="18" t="s">
        <v>118</v>
      </c>
      <c r="L45" s="8" t="s">
        <v>18</v>
      </c>
    </row>
    <row r="46" spans="2:12">
      <c r="B46" s="5" t="s">
        <v>125</v>
      </c>
      <c r="C46" s="5"/>
      <c r="D46" s="6" t="s">
        <v>12</v>
      </c>
      <c r="E46" s="6" t="s">
        <v>22</v>
      </c>
      <c r="F46" s="19" t="s">
        <v>126</v>
      </c>
      <c r="G46" s="6" t="s">
        <v>76</v>
      </c>
      <c r="H46" s="6" t="s">
        <v>76</v>
      </c>
      <c r="I46" s="9" t="s">
        <v>127</v>
      </c>
      <c r="J46" s="18" t="s">
        <v>118</v>
      </c>
      <c r="K46" s="18" t="s">
        <v>118</v>
      </c>
      <c r="L46" s="18" t="s">
        <v>78</v>
      </c>
    </row>
    <row r="47" spans="2:12" ht="117.75" customHeight="1">
      <c r="B47" s="5" t="s">
        <v>128</v>
      </c>
      <c r="C47" s="5"/>
      <c r="D47" s="6" t="s">
        <v>12</v>
      </c>
      <c r="E47" s="6" t="s">
        <v>22</v>
      </c>
      <c r="F47" s="19" t="s">
        <v>129</v>
      </c>
      <c r="G47" s="6" t="s">
        <v>15</v>
      </c>
      <c r="H47" s="6" t="s">
        <v>15</v>
      </c>
      <c r="I47" s="14" t="s">
        <v>130</v>
      </c>
      <c r="J47" s="18" t="s">
        <v>33</v>
      </c>
      <c r="K47" s="18" t="s">
        <v>33</v>
      </c>
      <c r="L47" s="18" t="s">
        <v>18</v>
      </c>
    </row>
    <row r="48" spans="2:12" ht="33" customHeight="1">
      <c r="B48" s="5" t="s">
        <v>131</v>
      </c>
      <c r="C48" s="5"/>
      <c r="D48" s="6" t="s">
        <v>12</v>
      </c>
      <c r="E48" s="6" t="s">
        <v>22</v>
      </c>
      <c r="F48" s="19" t="s">
        <v>126</v>
      </c>
      <c r="G48" s="11" t="s">
        <v>15</v>
      </c>
      <c r="H48" s="6" t="s">
        <v>94</v>
      </c>
      <c r="I48" s="9" t="s">
        <v>132</v>
      </c>
      <c r="J48" s="18" t="s">
        <v>133</v>
      </c>
      <c r="K48" s="18" t="s">
        <v>133</v>
      </c>
      <c r="L48" s="18" t="s">
        <v>18</v>
      </c>
    </row>
    <row r="49" spans="2:12" ht="33.6" customHeight="1">
      <c r="B49" s="5" t="s">
        <v>134</v>
      </c>
      <c r="C49" s="5"/>
      <c r="D49" s="6" t="s">
        <v>12</v>
      </c>
      <c r="E49" s="6" t="s">
        <v>22</v>
      </c>
      <c r="F49" s="19" t="s">
        <v>126</v>
      </c>
      <c r="G49" s="6" t="s">
        <v>26</v>
      </c>
      <c r="H49" s="6" t="s">
        <v>26</v>
      </c>
      <c r="I49" s="9" t="s">
        <v>135</v>
      </c>
      <c r="J49" s="18" t="s">
        <v>136</v>
      </c>
      <c r="K49" s="18" t="s">
        <v>136</v>
      </c>
      <c r="L49" s="18" t="s">
        <v>18</v>
      </c>
    </row>
    <row r="50" spans="2:12" ht="33.6" customHeight="1">
      <c r="B50" s="5" t="s">
        <v>137</v>
      </c>
      <c r="C50" s="5"/>
      <c r="D50" s="6" t="s">
        <v>12</v>
      </c>
      <c r="E50" s="6" t="s">
        <v>22</v>
      </c>
      <c r="F50" s="19" t="s">
        <v>126</v>
      </c>
      <c r="G50" s="6" t="s">
        <v>94</v>
      </c>
      <c r="H50" s="6" t="s">
        <v>94</v>
      </c>
      <c r="I50" s="9" t="s">
        <v>138</v>
      </c>
      <c r="J50" s="18" t="s">
        <v>33</v>
      </c>
      <c r="K50" s="18" t="s">
        <v>33</v>
      </c>
      <c r="L50" s="18" t="s">
        <v>18</v>
      </c>
    </row>
    <row r="51" spans="2:12" ht="33.6" customHeight="1">
      <c r="B51" s="5" t="s">
        <v>139</v>
      </c>
      <c r="C51" s="5"/>
      <c r="D51" s="6" t="s">
        <v>12</v>
      </c>
      <c r="E51" s="6" t="s">
        <v>22</v>
      </c>
      <c r="F51" s="19" t="s">
        <v>85</v>
      </c>
      <c r="G51" s="6" t="s">
        <v>26</v>
      </c>
      <c r="H51" s="6" t="s">
        <v>26</v>
      </c>
      <c r="I51" s="9" t="s">
        <v>140</v>
      </c>
      <c r="J51" s="18" t="s">
        <v>141</v>
      </c>
      <c r="K51" s="18" t="s">
        <v>141</v>
      </c>
      <c r="L51" s="18" t="s">
        <v>18</v>
      </c>
    </row>
    <row r="52" spans="2:12" ht="32.25" customHeight="1">
      <c r="B52" s="10" t="s">
        <v>142</v>
      </c>
      <c r="C52" s="10"/>
      <c r="D52" s="6" t="s">
        <v>12</v>
      </c>
      <c r="E52" s="6" t="s">
        <v>80</v>
      </c>
      <c r="F52" s="19" t="s">
        <v>85</v>
      </c>
      <c r="G52" s="6" t="s">
        <v>26</v>
      </c>
      <c r="H52" s="6" t="s">
        <v>26</v>
      </c>
      <c r="I52" s="9" t="s">
        <v>143</v>
      </c>
      <c r="J52" s="18" t="s">
        <v>141</v>
      </c>
      <c r="K52" s="18" t="s">
        <v>141</v>
      </c>
      <c r="L52" s="18" t="s">
        <v>18</v>
      </c>
    </row>
    <row r="53" spans="2:12" ht="21.75" customHeight="1">
      <c r="B53" s="10" t="s">
        <v>144</v>
      </c>
      <c r="C53" s="10"/>
      <c r="D53" s="6" t="s">
        <v>12</v>
      </c>
      <c r="E53" s="6" t="s">
        <v>80</v>
      </c>
      <c r="F53" s="19" t="s">
        <v>126</v>
      </c>
      <c r="G53" s="6" t="s">
        <v>26</v>
      </c>
      <c r="H53" s="6" t="s">
        <v>26</v>
      </c>
      <c r="I53" s="9" t="s">
        <v>145</v>
      </c>
      <c r="J53" s="18" t="s">
        <v>141</v>
      </c>
      <c r="K53" s="18" t="s">
        <v>141</v>
      </c>
      <c r="L53" s="18" t="s">
        <v>18</v>
      </c>
    </row>
    <row r="54" spans="2:12" ht="30">
      <c r="B54" s="10" t="s">
        <v>146</v>
      </c>
      <c r="C54" s="10"/>
      <c r="D54" s="6" t="s">
        <v>12</v>
      </c>
      <c r="E54" s="6" t="s">
        <v>80</v>
      </c>
      <c r="F54" s="19" t="s">
        <v>126</v>
      </c>
      <c r="G54" s="6" t="s">
        <v>26</v>
      </c>
      <c r="H54" s="6" t="s">
        <v>26</v>
      </c>
      <c r="I54" s="9" t="s">
        <v>147</v>
      </c>
      <c r="J54" s="18" t="s">
        <v>141</v>
      </c>
      <c r="K54" s="18" t="s">
        <v>141</v>
      </c>
      <c r="L54" s="18" t="s">
        <v>18</v>
      </c>
    </row>
    <row r="55" spans="2:12" ht="45">
      <c r="B55" s="10" t="s">
        <v>148</v>
      </c>
      <c r="C55" s="10"/>
      <c r="D55" s="6" t="s">
        <v>12</v>
      </c>
      <c r="E55" s="6" t="s">
        <v>80</v>
      </c>
      <c r="F55" s="19" t="s">
        <v>126</v>
      </c>
      <c r="G55" s="11" t="s">
        <v>15</v>
      </c>
      <c r="H55" s="11" t="s">
        <v>15</v>
      </c>
      <c r="I55" s="9" t="s">
        <v>149</v>
      </c>
      <c r="J55" s="18" t="s">
        <v>141</v>
      </c>
      <c r="K55" s="18" t="s">
        <v>141</v>
      </c>
      <c r="L55" s="18" t="s">
        <v>18</v>
      </c>
    </row>
    <row r="56" spans="2:12" ht="60">
      <c r="B56" s="10" t="s">
        <v>150</v>
      </c>
      <c r="C56" s="10"/>
      <c r="D56" s="6" t="s">
        <v>12</v>
      </c>
      <c r="E56" s="6" t="s">
        <v>80</v>
      </c>
      <c r="F56" s="19" t="s">
        <v>126</v>
      </c>
      <c r="G56" s="6" t="s">
        <v>26</v>
      </c>
      <c r="H56" s="6" t="s">
        <v>26</v>
      </c>
      <c r="I56" s="9" t="s">
        <v>151</v>
      </c>
      <c r="J56" s="18" t="s">
        <v>141</v>
      </c>
      <c r="K56" s="18" t="s">
        <v>141</v>
      </c>
      <c r="L56" s="18" t="s">
        <v>18</v>
      </c>
    </row>
    <row r="57" spans="2:12" ht="45">
      <c r="B57" s="5" t="s">
        <v>152</v>
      </c>
      <c r="C57" s="5"/>
      <c r="D57" s="6" t="s">
        <v>12</v>
      </c>
      <c r="E57" s="6" t="s">
        <v>80</v>
      </c>
      <c r="F57" s="19" t="s">
        <v>14</v>
      </c>
      <c r="G57" s="6" t="s">
        <v>26</v>
      </c>
      <c r="H57" s="6" t="s">
        <v>26</v>
      </c>
      <c r="I57" s="9" t="s">
        <v>153</v>
      </c>
      <c r="J57" s="18" t="s">
        <v>136</v>
      </c>
      <c r="K57" s="18" t="s">
        <v>136</v>
      </c>
      <c r="L57" s="18" t="s">
        <v>18</v>
      </c>
    </row>
    <row r="58" spans="2:12" ht="60">
      <c r="B58" s="10" t="s">
        <v>154</v>
      </c>
      <c r="C58" s="10"/>
      <c r="D58" s="6" t="s">
        <v>12</v>
      </c>
      <c r="E58" s="6" t="s">
        <v>22</v>
      </c>
      <c r="F58" s="19" t="s">
        <v>14</v>
      </c>
      <c r="G58" s="6" t="s">
        <v>15</v>
      </c>
      <c r="H58" s="6" t="s">
        <v>15</v>
      </c>
      <c r="I58" s="9" t="s">
        <v>16</v>
      </c>
      <c r="J58" s="18" t="s">
        <v>155</v>
      </c>
      <c r="K58" s="18" t="s">
        <v>155</v>
      </c>
      <c r="L58" s="18" t="s">
        <v>18</v>
      </c>
    </row>
    <row r="59" spans="2:12" ht="60">
      <c r="B59" s="5" t="s">
        <v>156</v>
      </c>
      <c r="C59" s="5"/>
      <c r="D59" s="6" t="s">
        <v>12</v>
      </c>
      <c r="E59" s="6" t="s">
        <v>22</v>
      </c>
      <c r="F59" s="19" t="s">
        <v>14</v>
      </c>
      <c r="G59" s="6" t="s">
        <v>76</v>
      </c>
      <c r="H59" s="6" t="s">
        <v>76</v>
      </c>
      <c r="I59" s="9" t="s">
        <v>157</v>
      </c>
      <c r="J59" s="18" t="s">
        <v>155</v>
      </c>
      <c r="K59" s="18" t="s">
        <v>155</v>
      </c>
      <c r="L59" s="18" t="s">
        <v>158</v>
      </c>
    </row>
    <row r="60" spans="2:12">
      <c r="E60" s="22"/>
      <c r="F60" s="22"/>
      <c r="G60" s="22"/>
      <c r="H60" s="22"/>
      <c r="J60" s="22"/>
      <c r="K60" s="22"/>
      <c r="L60" s="22"/>
    </row>
    <row r="61" spans="2:12">
      <c r="E61" s="22"/>
      <c r="F61" s="22"/>
      <c r="G61" s="22"/>
      <c r="H61" s="22"/>
      <c r="J61" s="22"/>
      <c r="K61" s="22"/>
      <c r="L61" s="22"/>
    </row>
    <row r="62" spans="2:12">
      <c r="E62" s="22"/>
      <c r="F62" s="22"/>
      <c r="G62" s="22"/>
      <c r="H62" s="22"/>
      <c r="J62" s="22"/>
      <c r="K62" s="22"/>
      <c r="L62" s="22"/>
    </row>
    <row r="63" spans="2:12">
      <c r="E63" s="22"/>
      <c r="F63" s="22"/>
      <c r="G63" s="22"/>
      <c r="H63" s="22"/>
      <c r="J63" s="22"/>
      <c r="K63" s="22"/>
      <c r="L63" s="22"/>
    </row>
    <row r="64" spans="2:12">
      <c r="E64" s="22"/>
      <c r="F64" s="22"/>
      <c r="G64" s="22"/>
      <c r="H64" s="22"/>
      <c r="J64" s="22"/>
      <c r="K64" s="22"/>
      <c r="L64" s="22"/>
    </row>
    <row r="65" spans="5:12">
      <c r="E65" s="22"/>
      <c r="F65" s="22"/>
      <c r="G65" s="22"/>
      <c r="H65" s="22"/>
      <c r="J65" s="22"/>
      <c r="K65" s="22"/>
      <c r="L65" s="22"/>
    </row>
    <row r="66" spans="5:12">
      <c r="E66" s="22"/>
      <c r="F66" s="22"/>
      <c r="G66" s="22"/>
      <c r="H66" s="22"/>
      <c r="J66" s="22"/>
      <c r="K66" s="22"/>
      <c r="L66" s="22"/>
    </row>
    <row r="67" spans="5:12">
      <c r="E67" s="22"/>
      <c r="F67" s="22"/>
      <c r="G67" s="22"/>
      <c r="H67" s="22"/>
      <c r="J67" s="22"/>
      <c r="K67" s="22"/>
      <c r="L67" s="22"/>
    </row>
    <row r="68" spans="5:12">
      <c r="E68" s="22"/>
      <c r="F68" s="22"/>
      <c r="G68" s="22"/>
      <c r="H68" s="22"/>
      <c r="J68" s="22"/>
      <c r="K68" s="22"/>
      <c r="L68" s="22"/>
    </row>
    <row r="69" spans="5:12">
      <c r="E69" s="22"/>
      <c r="F69" s="22"/>
      <c r="G69" s="22"/>
      <c r="H69" s="22"/>
      <c r="J69" s="22"/>
      <c r="K69" s="22"/>
      <c r="L69" s="22"/>
    </row>
    <row r="70" spans="5:12">
      <c r="E70" s="22"/>
      <c r="F70" s="22"/>
      <c r="G70" s="22"/>
      <c r="H70" s="22"/>
      <c r="J70" s="22"/>
      <c r="K70" s="22"/>
      <c r="L70" s="22"/>
    </row>
    <row r="71" spans="5:12">
      <c r="E71" s="22"/>
      <c r="F71" s="22"/>
      <c r="G71" s="22"/>
      <c r="H71" s="22"/>
      <c r="J71" s="22"/>
      <c r="K71" s="22"/>
      <c r="L71" s="22"/>
    </row>
    <row r="72" spans="5:12">
      <c r="E72" s="22"/>
      <c r="F72" s="22"/>
      <c r="G72" s="22"/>
      <c r="H72" s="22"/>
      <c r="J72" s="22"/>
      <c r="K72" s="22"/>
      <c r="L72" s="22"/>
    </row>
    <row r="73" spans="5:12">
      <c r="E73" s="22"/>
      <c r="F73" s="22"/>
      <c r="G73" s="22"/>
      <c r="H73" s="22"/>
      <c r="J73" s="22"/>
      <c r="K73" s="22"/>
      <c r="L73" s="22"/>
    </row>
    <row r="74" spans="5:12">
      <c r="E74" s="22"/>
      <c r="F74" s="22"/>
      <c r="G74" s="22"/>
      <c r="H74" s="22"/>
      <c r="J74" s="22"/>
      <c r="K74" s="22"/>
      <c r="L74" s="22"/>
    </row>
    <row r="75" spans="5:12">
      <c r="E75" s="22"/>
      <c r="F75" s="22"/>
      <c r="G75" s="22"/>
      <c r="H75" s="22"/>
      <c r="J75" s="22"/>
      <c r="K75" s="22"/>
      <c r="L75" s="22"/>
    </row>
    <row r="76" spans="5:12">
      <c r="E76" s="22"/>
      <c r="F76" s="22"/>
      <c r="G76" s="22"/>
      <c r="H76" s="22"/>
      <c r="J76" s="22"/>
      <c r="K76" s="22"/>
      <c r="L76" s="22"/>
    </row>
    <row r="77" spans="5:12">
      <c r="E77" s="22"/>
      <c r="F77" s="22"/>
      <c r="G77" s="22"/>
      <c r="H77" s="22"/>
      <c r="J77" s="22"/>
      <c r="K77" s="22"/>
      <c r="L77" s="22"/>
    </row>
    <row r="78" spans="5:12">
      <c r="E78" s="22"/>
      <c r="F78" s="22"/>
      <c r="G78" s="22"/>
      <c r="H78" s="22"/>
      <c r="J78" s="22"/>
      <c r="K78" s="22"/>
      <c r="L78" s="22"/>
    </row>
    <row r="79" spans="5:12">
      <c r="E79" s="22"/>
      <c r="F79" s="22"/>
      <c r="G79" s="22"/>
      <c r="H79" s="22"/>
      <c r="J79" s="22"/>
      <c r="K79" s="22"/>
      <c r="L79" s="22"/>
    </row>
    <row r="80" spans="5:12">
      <c r="E80" s="22"/>
      <c r="F80" s="22"/>
      <c r="G80" s="22"/>
      <c r="H80" s="22"/>
      <c r="J80" s="22"/>
      <c r="K80" s="22"/>
      <c r="L80" s="22"/>
    </row>
  </sheetData>
  <mergeCells count="3">
    <mergeCell ref="B1:B3"/>
    <mergeCell ref="B5:L5"/>
    <mergeCell ref="B4:L4"/>
  </mergeCells>
  <hyperlinks>
    <hyperlink ref="I7" r:id="rId1"/>
    <hyperlink ref="I8" r:id="rId2"/>
    <hyperlink ref="I9" r:id="rId3"/>
    <hyperlink ref="I10" r:id="rId4"/>
    <hyperlink ref="I11" r:id="rId5"/>
    <hyperlink ref="I13" r:id="rId6"/>
    <hyperlink ref="I14" r:id="rId7"/>
    <hyperlink ref="I15" r:id="rId8"/>
    <hyperlink ref="I16" r:id="rId9"/>
    <hyperlink ref="I18" r:id="rId10" display="http://fuga.gov.co/programacion"/>
    <hyperlink ref="I17" r:id="rId11"/>
    <hyperlink ref="I20" r:id="rId12"/>
    <hyperlink ref="I21" r:id="rId13" display="http://fuga.gov.co/manual-de-funciones "/>
    <hyperlink ref="I22" r:id="rId14"/>
    <hyperlink ref="I23" r:id="rId15"/>
    <hyperlink ref="I24" r:id="rId16"/>
    <hyperlink ref="I26" r:id="rId17"/>
    <hyperlink ref="I28" r:id="rId18"/>
    <hyperlink ref="I29" r:id="rId19"/>
    <hyperlink ref="I30" r:id="rId20"/>
    <hyperlink ref="I31" r:id="rId21"/>
    <hyperlink ref="I35" r:id="rId22"/>
    <hyperlink ref="I36" r:id="rId23"/>
    <hyperlink ref="I37" r:id="rId24"/>
    <hyperlink ref="I38" r:id="rId25"/>
    <hyperlink ref="I39" r:id="rId26"/>
    <hyperlink ref="I41" r:id="rId27"/>
    <hyperlink ref="I42" r:id="rId28"/>
    <hyperlink ref="I46" r:id="rId29"/>
    <hyperlink ref="I48" r:id="rId30"/>
    <hyperlink ref="I49" r:id="rId31"/>
    <hyperlink ref="I50" r:id="rId32"/>
    <hyperlink ref="I52" r:id="rId33"/>
    <hyperlink ref="I53" r:id="rId34"/>
    <hyperlink ref="I57" r:id="rId35"/>
    <hyperlink ref="I58" r:id="rId36"/>
    <hyperlink ref="I59" r:id="rId37"/>
    <hyperlink ref="I51" r:id="rId38"/>
    <hyperlink ref="I56" r:id="rId39"/>
    <hyperlink ref="I54" r:id="rId40"/>
    <hyperlink ref="I55" r:id="rId41"/>
    <hyperlink ref="I27" r:id="rId42"/>
  </hyperlinks>
  <pageMargins left="0.7" right="0.7" top="0.75" bottom="0.75" header="0.3" footer="0.3"/>
  <pageSetup orientation="portrait" r:id="rId43"/>
  <drawing r:id="rId4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89"/>
  <sheetViews>
    <sheetView tabSelected="1" topLeftCell="H1" zoomScale="70" zoomScaleNormal="70" workbookViewId="0">
      <pane ySplit="4" topLeftCell="A50" activePane="bottomLeft" state="frozen"/>
      <selection pane="bottomLeft" activeCell="Z7" sqref="Z7"/>
    </sheetView>
  </sheetViews>
  <sheetFormatPr defaultColWidth="14.42578125" defaultRowHeight="15"/>
  <cols>
    <col min="1" max="1" width="21.85546875" style="38" customWidth="1"/>
    <col min="2" max="2" width="19.7109375" style="38" customWidth="1"/>
    <col min="3" max="3" width="34.5703125" style="38" customWidth="1"/>
    <col min="4" max="4" width="30.140625" style="38" customWidth="1"/>
    <col min="5" max="5" width="13.5703125" style="38" customWidth="1"/>
    <col min="6" max="6" width="21.42578125" style="38" customWidth="1"/>
    <col min="7" max="7" width="13.5703125" style="38" customWidth="1"/>
    <col min="8" max="8" width="21.7109375" style="38" customWidth="1"/>
    <col min="9" max="10" width="20.85546875" style="38" customWidth="1"/>
    <col min="11" max="11" width="23.7109375" style="38" customWidth="1"/>
    <col min="12" max="12" width="9" style="37" customWidth="1"/>
    <col min="13" max="13" width="10.85546875" style="37" customWidth="1"/>
    <col min="14" max="14" width="5.140625" style="37" hidden="1" customWidth="1"/>
    <col min="15" max="15" width="3.28515625" style="37" hidden="1" customWidth="1"/>
    <col min="16" max="16" width="3.7109375" style="37" hidden="1" customWidth="1"/>
    <col min="17" max="17" width="3.28515625" style="37" hidden="1" customWidth="1"/>
    <col min="18" max="19" width="3.7109375" style="37" hidden="1" customWidth="1"/>
    <col min="20" max="20" width="3.85546875" style="37" hidden="1" customWidth="1"/>
    <col min="21" max="21" width="5.5703125" style="37" hidden="1" customWidth="1"/>
    <col min="22" max="22" width="5" style="37" hidden="1" customWidth="1"/>
    <col min="23" max="23" width="5.28515625" style="37" hidden="1" customWidth="1"/>
    <col min="24" max="24" width="6" style="37" hidden="1" customWidth="1"/>
    <col min="25" max="25" width="18.5703125" style="37" customWidth="1"/>
    <col min="26" max="26" width="48.85546875" style="38" customWidth="1"/>
    <col min="27" max="27" width="9" style="37" customWidth="1"/>
    <col min="28" max="28" width="10.85546875" style="37" customWidth="1"/>
    <col min="29" max="29" width="18.5703125" style="37" customWidth="1"/>
    <col min="30" max="30" width="30.7109375" style="38" customWidth="1"/>
    <col min="31" max="31" width="14.42578125" style="38"/>
    <col min="32" max="32" width="22.7109375" style="38" customWidth="1"/>
    <col min="33" max="16384" width="14.42578125" style="38"/>
  </cols>
  <sheetData>
    <row r="1" spans="1:37" s="36" customFormat="1" ht="29.25" customHeight="1">
      <c r="A1" s="134"/>
      <c r="B1" s="93" t="s">
        <v>243</v>
      </c>
      <c r="C1" s="94"/>
      <c r="D1" s="139" t="s">
        <v>521</v>
      </c>
      <c r="E1" s="139"/>
      <c r="F1" s="139"/>
      <c r="G1" s="151" t="s">
        <v>483</v>
      </c>
      <c r="H1" s="151"/>
      <c r="I1" s="139" t="s">
        <v>522</v>
      </c>
      <c r="J1" s="139"/>
      <c r="K1" s="139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  <c r="AA1" s="34"/>
      <c r="AB1" s="34"/>
      <c r="AC1" s="35"/>
    </row>
    <row r="2" spans="1:37" s="36" customFormat="1" ht="46.5" customHeight="1">
      <c r="A2" s="135"/>
      <c r="B2" s="93" t="s">
        <v>244</v>
      </c>
      <c r="C2" s="94"/>
      <c r="D2" s="148" t="s">
        <v>484</v>
      </c>
      <c r="E2" s="149"/>
      <c r="F2" s="150"/>
      <c r="G2" s="151" t="s">
        <v>486</v>
      </c>
      <c r="H2" s="151"/>
      <c r="I2" s="139">
        <v>1</v>
      </c>
      <c r="J2" s="139"/>
      <c r="K2" s="139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AA2" s="35"/>
      <c r="AB2" s="35"/>
      <c r="AC2" s="35"/>
    </row>
    <row r="3" spans="1:37" s="36" customFormat="1" ht="29.25" customHeight="1">
      <c r="A3" s="136"/>
      <c r="B3" s="93" t="s">
        <v>246</v>
      </c>
      <c r="C3" s="94"/>
      <c r="D3" s="139" t="s">
        <v>485</v>
      </c>
      <c r="E3" s="139"/>
      <c r="F3" s="139"/>
      <c r="G3" s="151" t="s">
        <v>487</v>
      </c>
      <c r="H3" s="151"/>
      <c r="I3" s="139"/>
      <c r="J3" s="139"/>
      <c r="K3" s="139"/>
      <c r="L3" s="158" t="s">
        <v>492</v>
      </c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 t="s">
        <v>493</v>
      </c>
      <c r="AB3" s="158"/>
      <c r="AC3" s="158"/>
      <c r="AD3" s="158"/>
    </row>
    <row r="4" spans="1:37" ht="85.5" customHeight="1">
      <c r="A4" s="39" t="s">
        <v>457</v>
      </c>
      <c r="B4" s="39" t="s">
        <v>162</v>
      </c>
      <c r="C4" s="39" t="s">
        <v>1</v>
      </c>
      <c r="D4" s="39" t="s">
        <v>2</v>
      </c>
      <c r="E4" s="39" t="s">
        <v>163</v>
      </c>
      <c r="F4" s="39" t="s">
        <v>164</v>
      </c>
      <c r="G4" s="39" t="s">
        <v>5</v>
      </c>
      <c r="H4" s="39" t="s">
        <v>6</v>
      </c>
      <c r="I4" s="39" t="s">
        <v>7</v>
      </c>
      <c r="J4" s="39" t="s">
        <v>470</v>
      </c>
      <c r="K4" s="39" t="s">
        <v>469</v>
      </c>
      <c r="L4" s="159" t="s">
        <v>494</v>
      </c>
      <c r="M4" s="160"/>
      <c r="N4" s="97" t="s">
        <v>507</v>
      </c>
      <c r="O4" s="97" t="s">
        <v>508</v>
      </c>
      <c r="P4" s="97" t="s">
        <v>509</v>
      </c>
      <c r="Q4" s="97" t="s">
        <v>463</v>
      </c>
      <c r="R4" s="97" t="s">
        <v>462</v>
      </c>
      <c r="S4" s="97" t="s">
        <v>465</v>
      </c>
      <c r="T4" s="97" t="s">
        <v>459</v>
      </c>
      <c r="U4" s="97" t="s">
        <v>460</v>
      </c>
      <c r="V4" s="97" t="s">
        <v>247</v>
      </c>
      <c r="W4" s="97" t="s">
        <v>466</v>
      </c>
      <c r="X4" s="97" t="s">
        <v>510</v>
      </c>
      <c r="Y4" s="39" t="s">
        <v>491</v>
      </c>
      <c r="Z4" s="39" t="s">
        <v>488</v>
      </c>
      <c r="AA4" s="159" t="s">
        <v>494</v>
      </c>
      <c r="AB4" s="160"/>
      <c r="AC4" s="39" t="s">
        <v>491</v>
      </c>
      <c r="AD4" s="39" t="s">
        <v>488</v>
      </c>
    </row>
    <row r="5" spans="1:37" ht="39" customHeight="1">
      <c r="A5" s="140" t="s">
        <v>253</v>
      </c>
      <c r="B5" s="152" t="s">
        <v>248</v>
      </c>
      <c r="C5" s="74" t="s">
        <v>356</v>
      </c>
      <c r="D5" s="40" t="s">
        <v>12</v>
      </c>
      <c r="E5" s="40" t="s">
        <v>166</v>
      </c>
      <c r="F5" s="40" t="s">
        <v>167</v>
      </c>
      <c r="G5" s="42" t="s">
        <v>51</v>
      </c>
      <c r="H5" s="42" t="s">
        <v>170</v>
      </c>
      <c r="I5" s="76" t="s">
        <v>377</v>
      </c>
      <c r="J5" s="85" t="s">
        <v>458</v>
      </c>
      <c r="K5" s="85" t="s">
        <v>17</v>
      </c>
      <c r="L5" s="101" t="s">
        <v>512</v>
      </c>
      <c r="M5" s="96"/>
      <c r="N5" s="96" t="str">
        <f t="shared" ref="N5:N15" si="0">IF(AND(K5="Atención al Ciudadano",L5="x"),"1","0")</f>
        <v>1</v>
      </c>
      <c r="O5" s="96" t="str">
        <f>IF(AND(K5="Evaluación Independiente",L5="x"),"1","0")</f>
        <v>0</v>
      </c>
      <c r="P5" s="96" t="str">
        <f>IF(AND(K5="Gestión de Mejora",L5="x"),"1","0")</f>
        <v>0</v>
      </c>
      <c r="Q5" s="37" t="str">
        <f>IF(AND(K5="Gestión del Ser",L5="x"),"1","0")</f>
        <v>0</v>
      </c>
      <c r="R5" s="37" t="str">
        <f>IF(AND(K5="Gestión Estratégica",L5="x"),"1","0")</f>
        <v>0</v>
      </c>
      <c r="S5" s="37" t="str">
        <f>IF(AND(K5="Gestión Financiera",L5="x"),"1","0")</f>
        <v>0</v>
      </c>
      <c r="T5" s="37" t="str">
        <f>IF(AND(K5="Gestión Jurídica",L5="x"),"1","0")</f>
        <v>0</v>
      </c>
      <c r="U5" s="37" t="str">
        <f>IF(AND(K5="Gestión Tecnológica",L5="x"),"1","0")</f>
        <v>0</v>
      </c>
      <c r="V5" s="37" t="str">
        <f>IF(AND(K5="Patrimonio Institucional",L5="x"),"1","0")</f>
        <v>0</v>
      </c>
      <c r="W5" s="37" t="str">
        <f>IF(AND(K5="Recursos Físicos",L5="x"),"1","0")</f>
        <v>0</v>
      </c>
      <c r="X5" s="37" t="str">
        <f>IF(AND(K5="Transformación Cultural para la Revitalziación del Centro",L5="x"),"1","0")</f>
        <v>0</v>
      </c>
      <c r="Y5" s="113">
        <v>43460</v>
      </c>
      <c r="Z5" s="96"/>
      <c r="AA5" s="96"/>
      <c r="AB5" s="96"/>
      <c r="AC5" s="96"/>
      <c r="AD5" s="96"/>
    </row>
    <row r="6" spans="1:37" ht="39" customHeight="1">
      <c r="A6" s="141"/>
      <c r="B6" s="152"/>
      <c r="C6" s="74" t="s">
        <v>165</v>
      </c>
      <c r="D6" s="66" t="s">
        <v>12</v>
      </c>
      <c r="E6" s="66" t="s">
        <v>166</v>
      </c>
      <c r="F6" s="66" t="s">
        <v>167</v>
      </c>
      <c r="G6" s="42" t="s">
        <v>51</v>
      </c>
      <c r="H6" s="43" t="s">
        <v>168</v>
      </c>
      <c r="I6" s="75" t="s">
        <v>354</v>
      </c>
      <c r="J6" s="85" t="s">
        <v>458</v>
      </c>
      <c r="K6" s="85" t="s">
        <v>17</v>
      </c>
      <c r="L6" s="101" t="s">
        <v>512</v>
      </c>
      <c r="M6" s="96"/>
      <c r="N6" s="96" t="str">
        <f t="shared" si="0"/>
        <v>1</v>
      </c>
      <c r="O6" s="96" t="str">
        <f t="shared" ref="O6:O69" si="1">IF(AND(K6="Evaluación Independiente",L6="x"),"1","0")</f>
        <v>0</v>
      </c>
      <c r="P6" s="96" t="str">
        <f t="shared" ref="P6:P69" si="2">IF(AND(K6="Gestión de Mejora",L6="x"),"1","0")</f>
        <v>0</v>
      </c>
      <c r="Q6" s="37" t="str">
        <f t="shared" ref="Q6:Q69" si="3">IF(AND(K6="Gestión del Ser",L6="x"),"1","0")</f>
        <v>0</v>
      </c>
      <c r="R6" s="37" t="str">
        <f t="shared" ref="R6:R69" si="4">IF(AND(K6="Gestión Estratégica",L6="x"),"1","0")</f>
        <v>0</v>
      </c>
      <c r="S6" s="37" t="str">
        <f t="shared" ref="S6:S69" si="5">IF(AND(K6="Gestión Financiera",L6="x"),"1","0")</f>
        <v>0</v>
      </c>
      <c r="T6" s="37" t="str">
        <f t="shared" ref="T6:T69" si="6">IF(AND(K6="Gestión Jurídica",L6="x"),"1","0")</f>
        <v>0</v>
      </c>
      <c r="U6" s="37" t="str">
        <f t="shared" ref="U6:U69" si="7">IF(AND(K6="Gestión Tecnológica",L6="x"),"1","0")</f>
        <v>0</v>
      </c>
      <c r="V6" s="37" t="str">
        <f t="shared" ref="V6:V69" si="8">IF(AND(K6="Patrimonio Institucional",L6="x"),"1","0")</f>
        <v>0</v>
      </c>
      <c r="W6" s="37" t="str">
        <f t="shared" ref="W6:W69" si="9">IF(AND(K6="Recursos Físicos",L6="x"),"1","0")</f>
        <v>0</v>
      </c>
      <c r="X6" s="37" t="str">
        <f t="shared" ref="X6:X69" si="10">IF(AND(K6="Transformación Cultural para la Revitalziación del Centro",L6="x"),"1","0")</f>
        <v>0</v>
      </c>
      <c r="Y6" s="113">
        <v>43460</v>
      </c>
      <c r="Z6" s="96"/>
      <c r="AA6" s="96"/>
      <c r="AB6" s="96"/>
      <c r="AC6" s="96"/>
      <c r="AD6" s="96"/>
      <c r="AF6" s="99"/>
    </row>
    <row r="7" spans="1:37" ht="28.5" customHeight="1">
      <c r="A7" s="141"/>
      <c r="B7" s="153"/>
      <c r="C7" s="74" t="s">
        <v>169</v>
      </c>
      <c r="D7" s="40" t="s">
        <v>12</v>
      </c>
      <c r="E7" s="40" t="s">
        <v>166</v>
      </c>
      <c r="F7" s="40" t="s">
        <v>167</v>
      </c>
      <c r="G7" s="42" t="s">
        <v>51</v>
      </c>
      <c r="H7" s="43" t="s">
        <v>168</v>
      </c>
      <c r="I7" s="46" t="s">
        <v>354</v>
      </c>
      <c r="J7" s="85" t="s">
        <v>458</v>
      </c>
      <c r="K7" s="85" t="s">
        <v>17</v>
      </c>
      <c r="L7" s="101" t="s">
        <v>512</v>
      </c>
      <c r="M7" s="96"/>
      <c r="N7" s="96" t="str">
        <f t="shared" si="0"/>
        <v>1</v>
      </c>
      <c r="O7" s="96" t="str">
        <f t="shared" si="1"/>
        <v>0</v>
      </c>
      <c r="P7" s="96" t="str">
        <f t="shared" si="2"/>
        <v>0</v>
      </c>
      <c r="Q7" s="37" t="str">
        <f t="shared" si="3"/>
        <v>0</v>
      </c>
      <c r="R7" s="37" t="str">
        <f t="shared" si="4"/>
        <v>0</v>
      </c>
      <c r="S7" s="37" t="str">
        <f t="shared" si="5"/>
        <v>0</v>
      </c>
      <c r="T7" s="37" t="str">
        <f t="shared" si="6"/>
        <v>0</v>
      </c>
      <c r="U7" s="37" t="str">
        <f t="shared" si="7"/>
        <v>0</v>
      </c>
      <c r="V7" s="37" t="str">
        <f t="shared" si="8"/>
        <v>0</v>
      </c>
      <c r="W7" s="37" t="str">
        <f t="shared" si="9"/>
        <v>0</v>
      </c>
      <c r="X7" s="37" t="str">
        <f t="shared" si="10"/>
        <v>0</v>
      </c>
      <c r="Y7" s="113">
        <v>43460</v>
      </c>
      <c r="Z7" s="96"/>
      <c r="AA7" s="96"/>
      <c r="AB7" s="96"/>
      <c r="AC7" s="96"/>
      <c r="AD7" s="96"/>
    </row>
    <row r="8" spans="1:37" ht="30.75" customHeight="1">
      <c r="A8" s="141"/>
      <c r="B8" s="153"/>
      <c r="C8" s="74" t="s">
        <v>171</v>
      </c>
      <c r="D8" s="40" t="s">
        <v>12</v>
      </c>
      <c r="E8" s="40" t="s">
        <v>166</v>
      </c>
      <c r="F8" s="40" t="s">
        <v>167</v>
      </c>
      <c r="G8" s="42" t="s">
        <v>51</v>
      </c>
      <c r="H8" s="43" t="s">
        <v>168</v>
      </c>
      <c r="I8" s="46" t="s">
        <v>354</v>
      </c>
      <c r="J8" s="85" t="s">
        <v>458</v>
      </c>
      <c r="K8" s="85" t="s">
        <v>17</v>
      </c>
      <c r="L8" s="101" t="s">
        <v>512</v>
      </c>
      <c r="M8" s="96"/>
      <c r="N8" s="96" t="str">
        <f t="shared" si="0"/>
        <v>1</v>
      </c>
      <c r="O8" s="96" t="str">
        <f t="shared" si="1"/>
        <v>0</v>
      </c>
      <c r="P8" s="96" t="str">
        <f t="shared" si="2"/>
        <v>0</v>
      </c>
      <c r="Q8" s="37" t="str">
        <f t="shared" si="3"/>
        <v>0</v>
      </c>
      <c r="R8" s="37" t="str">
        <f t="shared" si="4"/>
        <v>0</v>
      </c>
      <c r="S8" s="37" t="str">
        <f t="shared" si="5"/>
        <v>0</v>
      </c>
      <c r="T8" s="37" t="str">
        <f t="shared" si="6"/>
        <v>0</v>
      </c>
      <c r="U8" s="37" t="str">
        <f t="shared" si="7"/>
        <v>0</v>
      </c>
      <c r="V8" s="37" t="str">
        <f t="shared" si="8"/>
        <v>0</v>
      </c>
      <c r="W8" s="37" t="str">
        <f t="shared" si="9"/>
        <v>0</v>
      </c>
      <c r="X8" s="37" t="str">
        <f t="shared" si="10"/>
        <v>0</v>
      </c>
      <c r="Y8" s="113">
        <v>43460</v>
      </c>
      <c r="Z8" s="96"/>
      <c r="AA8" s="96"/>
      <c r="AB8" s="96"/>
      <c r="AC8" s="96"/>
      <c r="AD8" s="96"/>
      <c r="AF8" s="100"/>
      <c r="AG8" s="100"/>
      <c r="AH8" s="100"/>
      <c r="AI8" s="100"/>
      <c r="AJ8" s="100"/>
      <c r="AK8" s="100"/>
    </row>
    <row r="9" spans="1:37" ht="32.25" customHeight="1">
      <c r="A9" s="141"/>
      <c r="B9" s="153"/>
      <c r="C9" s="74" t="s">
        <v>172</v>
      </c>
      <c r="D9" s="40" t="s">
        <v>12</v>
      </c>
      <c r="E9" s="40" t="s">
        <v>166</v>
      </c>
      <c r="F9" s="40" t="s">
        <v>167</v>
      </c>
      <c r="G9" s="42" t="s">
        <v>51</v>
      </c>
      <c r="H9" s="43" t="s">
        <v>168</v>
      </c>
      <c r="I9" s="46" t="s">
        <v>355</v>
      </c>
      <c r="J9" s="85" t="s">
        <v>458</v>
      </c>
      <c r="K9" s="85" t="s">
        <v>17</v>
      </c>
      <c r="L9" s="101" t="s">
        <v>512</v>
      </c>
      <c r="M9" s="96"/>
      <c r="N9" s="96" t="str">
        <f t="shared" si="0"/>
        <v>1</v>
      </c>
      <c r="O9" s="96" t="str">
        <f t="shared" si="1"/>
        <v>0</v>
      </c>
      <c r="P9" s="96" t="str">
        <f t="shared" si="2"/>
        <v>0</v>
      </c>
      <c r="Q9" s="37" t="str">
        <f t="shared" si="3"/>
        <v>0</v>
      </c>
      <c r="R9" s="37" t="str">
        <f t="shared" si="4"/>
        <v>0</v>
      </c>
      <c r="S9" s="37" t="str">
        <f t="shared" si="5"/>
        <v>0</v>
      </c>
      <c r="T9" s="37" t="str">
        <f t="shared" si="6"/>
        <v>0</v>
      </c>
      <c r="U9" s="37" t="str">
        <f t="shared" si="7"/>
        <v>0</v>
      </c>
      <c r="V9" s="37" t="str">
        <f t="shared" si="8"/>
        <v>0</v>
      </c>
      <c r="W9" s="37" t="str">
        <f t="shared" si="9"/>
        <v>0</v>
      </c>
      <c r="X9" s="37" t="str">
        <f t="shared" si="10"/>
        <v>0</v>
      </c>
      <c r="Y9" s="113">
        <v>43460</v>
      </c>
      <c r="Z9" s="96"/>
      <c r="AA9" s="96"/>
      <c r="AB9" s="96"/>
      <c r="AC9" s="96"/>
      <c r="AD9" s="96"/>
      <c r="AG9" s="100"/>
      <c r="AH9" s="100"/>
      <c r="AI9" s="100"/>
      <c r="AJ9" s="100"/>
      <c r="AK9" s="100"/>
    </row>
    <row r="10" spans="1:37" ht="32.25" customHeight="1">
      <c r="A10" s="141"/>
      <c r="B10" s="153"/>
      <c r="C10" s="74" t="s">
        <v>352</v>
      </c>
      <c r="D10" s="66" t="s">
        <v>12</v>
      </c>
      <c r="E10" s="66" t="s">
        <v>166</v>
      </c>
      <c r="F10" s="66" t="s">
        <v>167</v>
      </c>
      <c r="G10" s="42" t="s">
        <v>51</v>
      </c>
      <c r="H10" s="42" t="s">
        <v>170</v>
      </c>
      <c r="I10" s="75" t="s">
        <v>353</v>
      </c>
      <c r="J10" s="85" t="s">
        <v>458</v>
      </c>
      <c r="K10" s="85" t="s">
        <v>17</v>
      </c>
      <c r="L10" s="101" t="s">
        <v>512</v>
      </c>
      <c r="M10" s="96"/>
      <c r="N10" s="96" t="str">
        <f t="shared" si="0"/>
        <v>1</v>
      </c>
      <c r="O10" s="96" t="str">
        <f t="shared" si="1"/>
        <v>0</v>
      </c>
      <c r="P10" s="96" t="str">
        <f t="shared" si="2"/>
        <v>0</v>
      </c>
      <c r="Q10" s="37" t="str">
        <f t="shared" si="3"/>
        <v>0</v>
      </c>
      <c r="R10" s="37" t="str">
        <f t="shared" si="4"/>
        <v>0</v>
      </c>
      <c r="S10" s="37" t="str">
        <f t="shared" si="5"/>
        <v>0</v>
      </c>
      <c r="T10" s="37" t="str">
        <f t="shared" si="6"/>
        <v>0</v>
      </c>
      <c r="U10" s="37" t="str">
        <f t="shared" si="7"/>
        <v>0</v>
      </c>
      <c r="V10" s="37" t="str">
        <f t="shared" si="8"/>
        <v>0</v>
      </c>
      <c r="W10" s="37" t="str">
        <f t="shared" si="9"/>
        <v>0</v>
      </c>
      <c r="X10" s="37" t="str">
        <f t="shared" si="10"/>
        <v>0</v>
      </c>
      <c r="Y10" s="113">
        <v>43460</v>
      </c>
      <c r="Z10" s="96"/>
      <c r="AA10" s="96"/>
      <c r="AB10" s="96"/>
      <c r="AC10" s="96"/>
      <c r="AD10" s="96"/>
      <c r="AG10" s="100"/>
      <c r="AH10" s="100"/>
      <c r="AI10" s="100"/>
      <c r="AJ10" s="100"/>
      <c r="AK10" s="100"/>
    </row>
    <row r="11" spans="1:37" ht="42.75" customHeight="1">
      <c r="A11" s="141"/>
      <c r="B11" s="154" t="s">
        <v>173</v>
      </c>
      <c r="C11" s="74" t="s">
        <v>249</v>
      </c>
      <c r="D11" s="40" t="s">
        <v>12</v>
      </c>
      <c r="E11" s="40" t="s">
        <v>166</v>
      </c>
      <c r="F11" s="40" t="s">
        <v>167</v>
      </c>
      <c r="G11" s="43" t="s">
        <v>51</v>
      </c>
      <c r="H11" s="43" t="s">
        <v>168</v>
      </c>
      <c r="I11" s="46" t="s">
        <v>263</v>
      </c>
      <c r="J11" s="85" t="s">
        <v>458</v>
      </c>
      <c r="K11" s="85" t="s">
        <v>17</v>
      </c>
      <c r="L11" s="101" t="s">
        <v>512</v>
      </c>
      <c r="M11" s="96"/>
      <c r="N11" s="96" t="str">
        <f t="shared" si="0"/>
        <v>1</v>
      </c>
      <c r="O11" s="96" t="str">
        <f t="shared" si="1"/>
        <v>0</v>
      </c>
      <c r="P11" s="96" t="str">
        <f t="shared" si="2"/>
        <v>0</v>
      </c>
      <c r="Q11" s="37" t="str">
        <f t="shared" si="3"/>
        <v>0</v>
      </c>
      <c r="R11" s="37" t="str">
        <f t="shared" si="4"/>
        <v>0</v>
      </c>
      <c r="S11" s="37" t="str">
        <f t="shared" si="5"/>
        <v>0</v>
      </c>
      <c r="T11" s="37" t="str">
        <f t="shared" si="6"/>
        <v>0</v>
      </c>
      <c r="U11" s="37" t="str">
        <f t="shared" si="7"/>
        <v>0</v>
      </c>
      <c r="V11" s="37" t="str">
        <f t="shared" si="8"/>
        <v>0</v>
      </c>
      <c r="W11" s="37" t="str">
        <f t="shared" si="9"/>
        <v>0</v>
      </c>
      <c r="X11" s="37" t="str">
        <f t="shared" si="10"/>
        <v>0</v>
      </c>
      <c r="Y11" s="113">
        <v>43460</v>
      </c>
      <c r="Z11" s="96"/>
      <c r="AA11" s="96"/>
      <c r="AB11" s="96"/>
      <c r="AC11" s="96"/>
      <c r="AD11" s="96"/>
      <c r="AG11" s="100"/>
      <c r="AH11" s="100"/>
      <c r="AI11" s="100"/>
      <c r="AJ11" s="100"/>
      <c r="AK11" s="100"/>
    </row>
    <row r="12" spans="1:37" ht="32.25" customHeight="1">
      <c r="A12" s="141"/>
      <c r="B12" s="155"/>
      <c r="C12" s="74" t="s">
        <v>250</v>
      </c>
      <c r="D12" s="40" t="s">
        <v>12</v>
      </c>
      <c r="E12" s="40" t="s">
        <v>166</v>
      </c>
      <c r="F12" s="40" t="s">
        <v>167</v>
      </c>
      <c r="G12" s="43" t="s">
        <v>51</v>
      </c>
      <c r="H12" s="43" t="s">
        <v>168</v>
      </c>
      <c r="I12" s="46" t="s">
        <v>263</v>
      </c>
      <c r="J12" s="85" t="s">
        <v>458</v>
      </c>
      <c r="K12" s="85" t="s">
        <v>17</v>
      </c>
      <c r="L12" s="101" t="s">
        <v>512</v>
      </c>
      <c r="M12" s="96"/>
      <c r="N12" s="96" t="str">
        <f t="shared" si="0"/>
        <v>1</v>
      </c>
      <c r="O12" s="96" t="str">
        <f t="shared" si="1"/>
        <v>0</v>
      </c>
      <c r="P12" s="96" t="str">
        <f t="shared" si="2"/>
        <v>0</v>
      </c>
      <c r="Q12" s="37" t="str">
        <f t="shared" si="3"/>
        <v>0</v>
      </c>
      <c r="R12" s="37" t="str">
        <f t="shared" si="4"/>
        <v>0</v>
      </c>
      <c r="S12" s="37" t="str">
        <f t="shared" si="5"/>
        <v>0</v>
      </c>
      <c r="T12" s="37" t="str">
        <f t="shared" si="6"/>
        <v>0</v>
      </c>
      <c r="U12" s="37" t="str">
        <f t="shared" si="7"/>
        <v>0</v>
      </c>
      <c r="V12" s="37" t="str">
        <f t="shared" si="8"/>
        <v>0</v>
      </c>
      <c r="W12" s="37" t="str">
        <f t="shared" si="9"/>
        <v>0</v>
      </c>
      <c r="X12" s="37" t="str">
        <f t="shared" si="10"/>
        <v>0</v>
      </c>
      <c r="Y12" s="113">
        <v>43460</v>
      </c>
      <c r="Z12" s="96"/>
      <c r="AA12" s="96"/>
      <c r="AB12" s="96"/>
      <c r="AC12" s="96"/>
      <c r="AD12" s="96"/>
      <c r="AG12" s="100"/>
      <c r="AH12" s="100"/>
      <c r="AI12" s="100"/>
      <c r="AJ12" s="100"/>
      <c r="AK12" s="100"/>
    </row>
    <row r="13" spans="1:37" ht="42.75" customHeight="1">
      <c r="A13" s="141"/>
      <c r="B13" s="155"/>
      <c r="C13" s="74" t="s">
        <v>251</v>
      </c>
      <c r="D13" s="40" t="s">
        <v>12</v>
      </c>
      <c r="E13" s="40" t="s">
        <v>166</v>
      </c>
      <c r="F13" s="40" t="s">
        <v>167</v>
      </c>
      <c r="G13" s="43" t="s">
        <v>51</v>
      </c>
      <c r="H13" s="43" t="s">
        <v>168</v>
      </c>
      <c r="I13" s="46" t="s">
        <v>263</v>
      </c>
      <c r="J13" s="85" t="s">
        <v>458</v>
      </c>
      <c r="K13" s="85" t="s">
        <v>17</v>
      </c>
      <c r="L13" s="101" t="s">
        <v>512</v>
      </c>
      <c r="M13" s="96"/>
      <c r="N13" s="96" t="str">
        <f t="shared" si="0"/>
        <v>1</v>
      </c>
      <c r="O13" s="96" t="str">
        <f t="shared" si="1"/>
        <v>0</v>
      </c>
      <c r="P13" s="96" t="str">
        <f t="shared" si="2"/>
        <v>0</v>
      </c>
      <c r="Q13" s="37" t="str">
        <f t="shared" si="3"/>
        <v>0</v>
      </c>
      <c r="R13" s="37" t="str">
        <f t="shared" si="4"/>
        <v>0</v>
      </c>
      <c r="S13" s="37" t="str">
        <f t="shared" si="5"/>
        <v>0</v>
      </c>
      <c r="T13" s="37" t="str">
        <f t="shared" si="6"/>
        <v>0</v>
      </c>
      <c r="U13" s="37" t="str">
        <f t="shared" si="7"/>
        <v>0</v>
      </c>
      <c r="V13" s="37" t="str">
        <f t="shared" si="8"/>
        <v>0</v>
      </c>
      <c r="W13" s="37" t="str">
        <f t="shared" si="9"/>
        <v>0</v>
      </c>
      <c r="X13" s="37" t="str">
        <f t="shared" si="10"/>
        <v>0</v>
      </c>
      <c r="Y13" s="113">
        <v>43460</v>
      </c>
      <c r="Z13" s="96"/>
      <c r="AA13" s="96"/>
      <c r="AB13" s="96"/>
      <c r="AC13" s="96"/>
      <c r="AD13" s="96"/>
      <c r="AG13" s="100"/>
      <c r="AH13" s="100"/>
      <c r="AI13" s="100"/>
      <c r="AJ13" s="100"/>
      <c r="AK13" s="100"/>
    </row>
    <row r="14" spans="1:37" ht="42.75" customHeight="1">
      <c r="A14" s="141"/>
      <c r="B14" s="156"/>
      <c r="C14" s="74" t="s">
        <v>252</v>
      </c>
      <c r="D14" s="40" t="s">
        <v>12</v>
      </c>
      <c r="E14" s="40" t="s">
        <v>166</v>
      </c>
      <c r="F14" s="40" t="s">
        <v>167</v>
      </c>
      <c r="G14" s="43" t="s">
        <v>51</v>
      </c>
      <c r="H14" s="43" t="s">
        <v>168</v>
      </c>
      <c r="I14" s="46" t="s">
        <v>263</v>
      </c>
      <c r="J14" s="85" t="s">
        <v>458</v>
      </c>
      <c r="K14" s="85" t="s">
        <v>17</v>
      </c>
      <c r="L14" s="101" t="s">
        <v>512</v>
      </c>
      <c r="M14" s="96"/>
      <c r="N14" s="96" t="str">
        <f t="shared" si="0"/>
        <v>1</v>
      </c>
      <c r="O14" s="96" t="str">
        <f t="shared" si="1"/>
        <v>0</v>
      </c>
      <c r="P14" s="96" t="str">
        <f t="shared" si="2"/>
        <v>0</v>
      </c>
      <c r="Q14" s="37" t="str">
        <f t="shared" si="3"/>
        <v>0</v>
      </c>
      <c r="R14" s="37" t="str">
        <f t="shared" si="4"/>
        <v>0</v>
      </c>
      <c r="S14" s="37" t="str">
        <f t="shared" si="5"/>
        <v>0</v>
      </c>
      <c r="T14" s="37" t="str">
        <f t="shared" si="6"/>
        <v>0</v>
      </c>
      <c r="U14" s="37" t="str">
        <f t="shared" si="7"/>
        <v>0</v>
      </c>
      <c r="V14" s="37" t="str">
        <f t="shared" si="8"/>
        <v>0</v>
      </c>
      <c r="W14" s="37" t="str">
        <f t="shared" si="9"/>
        <v>0</v>
      </c>
      <c r="X14" s="37" t="str">
        <f t="shared" si="10"/>
        <v>0</v>
      </c>
      <c r="Y14" s="113">
        <v>43460</v>
      </c>
      <c r="Z14" s="96"/>
      <c r="AA14" s="96"/>
      <c r="AB14" s="96"/>
      <c r="AC14" s="96"/>
      <c r="AD14" s="96"/>
      <c r="AG14" s="100"/>
      <c r="AH14" s="100"/>
      <c r="AI14" s="100"/>
      <c r="AJ14" s="100"/>
      <c r="AK14" s="100"/>
    </row>
    <row r="15" spans="1:37" ht="51" customHeight="1">
      <c r="A15" s="141"/>
      <c r="B15" s="40" t="s">
        <v>175</v>
      </c>
      <c r="C15" s="74" t="s">
        <v>174</v>
      </c>
      <c r="D15" s="40" t="s">
        <v>12</v>
      </c>
      <c r="E15" s="40" t="s">
        <v>166</v>
      </c>
      <c r="F15" s="40" t="s">
        <v>167</v>
      </c>
      <c r="G15" s="42" t="s">
        <v>51</v>
      </c>
      <c r="H15" s="42" t="s">
        <v>170</v>
      </c>
      <c r="I15" s="46" t="s">
        <v>357</v>
      </c>
      <c r="J15" s="85" t="s">
        <v>459</v>
      </c>
      <c r="K15" s="85" t="s">
        <v>459</v>
      </c>
      <c r="L15" s="101" t="s">
        <v>512</v>
      </c>
      <c r="M15" s="96"/>
      <c r="N15" s="96" t="str">
        <f t="shared" si="0"/>
        <v>0</v>
      </c>
      <c r="O15" s="96" t="str">
        <f t="shared" si="1"/>
        <v>0</v>
      </c>
      <c r="P15" s="96" t="str">
        <f t="shared" si="2"/>
        <v>0</v>
      </c>
      <c r="Q15" s="37" t="str">
        <f t="shared" si="3"/>
        <v>0</v>
      </c>
      <c r="R15" s="37" t="str">
        <f t="shared" si="4"/>
        <v>0</v>
      </c>
      <c r="S15" s="37" t="str">
        <f t="shared" si="5"/>
        <v>0</v>
      </c>
      <c r="T15" s="37" t="str">
        <f t="shared" si="6"/>
        <v>1</v>
      </c>
      <c r="U15" s="37" t="str">
        <f t="shared" si="7"/>
        <v>0</v>
      </c>
      <c r="V15" s="37" t="str">
        <f t="shared" si="8"/>
        <v>0</v>
      </c>
      <c r="W15" s="37" t="str">
        <f t="shared" si="9"/>
        <v>0</v>
      </c>
      <c r="X15" s="37" t="str">
        <f t="shared" si="10"/>
        <v>0</v>
      </c>
      <c r="Y15" s="115"/>
      <c r="Z15" s="115" t="s">
        <v>527</v>
      </c>
      <c r="AA15" s="96"/>
      <c r="AB15" s="96"/>
      <c r="AC15" s="96"/>
      <c r="AD15" s="96"/>
      <c r="AG15" s="100"/>
      <c r="AH15" s="100"/>
      <c r="AI15" s="100"/>
      <c r="AJ15" s="100"/>
      <c r="AK15" s="100"/>
    </row>
    <row r="16" spans="1:37" ht="45" customHeight="1">
      <c r="A16" s="141"/>
      <c r="B16" s="152" t="s">
        <v>177</v>
      </c>
      <c r="C16" s="74" t="s">
        <v>176</v>
      </c>
      <c r="D16" s="40" t="s">
        <v>12</v>
      </c>
      <c r="E16" s="40" t="s">
        <v>166</v>
      </c>
      <c r="F16" s="40" t="s">
        <v>178</v>
      </c>
      <c r="G16" s="42" t="s">
        <v>51</v>
      </c>
      <c r="H16" s="43" t="s">
        <v>185</v>
      </c>
      <c r="I16" s="46" t="s">
        <v>358</v>
      </c>
      <c r="J16" s="85" t="s">
        <v>460</v>
      </c>
      <c r="K16" s="85" t="s">
        <v>460</v>
      </c>
      <c r="L16" s="101"/>
      <c r="M16" s="101" t="s">
        <v>512</v>
      </c>
      <c r="N16" s="96" t="str">
        <f t="shared" ref="N16:N79" si="11">IF(AND(K16="Atención al Ciudadano",L16="x"),"1","0")</f>
        <v>0</v>
      </c>
      <c r="O16" s="96" t="str">
        <f t="shared" si="1"/>
        <v>0</v>
      </c>
      <c r="P16" s="96" t="str">
        <f t="shared" si="2"/>
        <v>0</v>
      </c>
      <c r="Q16" s="37" t="str">
        <f t="shared" si="3"/>
        <v>0</v>
      </c>
      <c r="R16" s="37" t="str">
        <f t="shared" si="4"/>
        <v>0</v>
      </c>
      <c r="S16" s="37" t="str">
        <f t="shared" si="5"/>
        <v>0</v>
      </c>
      <c r="T16" s="37" t="str">
        <f t="shared" si="6"/>
        <v>0</v>
      </c>
      <c r="U16" s="37" t="str">
        <f t="shared" si="7"/>
        <v>0</v>
      </c>
      <c r="V16" s="37" t="str">
        <f t="shared" si="8"/>
        <v>0</v>
      </c>
      <c r="W16" s="37" t="str">
        <f t="shared" si="9"/>
        <v>0</v>
      </c>
      <c r="X16" s="37" t="str">
        <f t="shared" si="10"/>
        <v>0</v>
      </c>
      <c r="Y16" s="96"/>
      <c r="Z16" s="96"/>
      <c r="AA16" s="96"/>
      <c r="AB16" s="96"/>
      <c r="AC16" s="96"/>
      <c r="AD16" s="96"/>
      <c r="AG16" s="100"/>
      <c r="AH16" s="100"/>
      <c r="AI16" s="100"/>
      <c r="AJ16" s="100"/>
      <c r="AK16" s="100"/>
    </row>
    <row r="17" spans="1:37" ht="61.5" customHeight="1">
      <c r="A17" s="142"/>
      <c r="B17" s="153"/>
      <c r="C17" s="74" t="s">
        <v>179</v>
      </c>
      <c r="D17" s="40" t="s">
        <v>12</v>
      </c>
      <c r="E17" s="40" t="s">
        <v>166</v>
      </c>
      <c r="F17" s="40" t="s">
        <v>178</v>
      </c>
      <c r="G17" s="42" t="s">
        <v>51</v>
      </c>
      <c r="H17" s="43" t="s">
        <v>185</v>
      </c>
      <c r="I17" s="46" t="s">
        <v>359</v>
      </c>
      <c r="J17" s="85" t="s">
        <v>459</v>
      </c>
      <c r="K17" s="85" t="s">
        <v>459</v>
      </c>
      <c r="L17" s="101"/>
      <c r="M17" s="101" t="s">
        <v>512</v>
      </c>
      <c r="N17" s="96" t="str">
        <f t="shared" si="11"/>
        <v>0</v>
      </c>
      <c r="O17" s="96" t="str">
        <f t="shared" si="1"/>
        <v>0</v>
      </c>
      <c r="P17" s="96" t="str">
        <f t="shared" si="2"/>
        <v>0</v>
      </c>
      <c r="Q17" s="37" t="str">
        <f t="shared" si="3"/>
        <v>0</v>
      </c>
      <c r="R17" s="37" t="str">
        <f t="shared" si="4"/>
        <v>0</v>
      </c>
      <c r="S17" s="37" t="str">
        <f t="shared" si="5"/>
        <v>0</v>
      </c>
      <c r="T17" s="37" t="str">
        <f t="shared" si="6"/>
        <v>0</v>
      </c>
      <c r="U17" s="37" t="str">
        <f t="shared" si="7"/>
        <v>0</v>
      </c>
      <c r="V17" s="37" t="str">
        <f t="shared" si="8"/>
        <v>0</v>
      </c>
      <c r="W17" s="37" t="str">
        <f t="shared" si="9"/>
        <v>0</v>
      </c>
      <c r="X17" s="37" t="str">
        <f t="shared" si="10"/>
        <v>0</v>
      </c>
      <c r="Y17" s="118"/>
      <c r="Z17" s="116" t="s">
        <v>528</v>
      </c>
      <c r="AA17" s="96"/>
      <c r="AB17" s="96"/>
      <c r="AC17" s="96"/>
      <c r="AD17" s="96"/>
      <c r="AG17" s="100"/>
      <c r="AH17" s="100"/>
      <c r="AI17" s="100"/>
      <c r="AJ17" s="100"/>
      <c r="AK17" s="100"/>
    </row>
    <row r="18" spans="1:37" ht="81" customHeight="1">
      <c r="A18" s="140" t="s">
        <v>254</v>
      </c>
      <c r="B18" s="74" t="s">
        <v>181</v>
      </c>
      <c r="C18" s="74" t="s">
        <v>180</v>
      </c>
      <c r="D18" s="40" t="s">
        <v>12</v>
      </c>
      <c r="E18" s="40" t="s">
        <v>166</v>
      </c>
      <c r="F18" s="40" t="s">
        <v>167</v>
      </c>
      <c r="G18" s="42" t="s">
        <v>51</v>
      </c>
      <c r="H18" s="42" t="s">
        <v>94</v>
      </c>
      <c r="I18" s="79" t="s">
        <v>32</v>
      </c>
      <c r="J18" s="85" t="s">
        <v>471</v>
      </c>
      <c r="K18" s="85" t="s">
        <v>247</v>
      </c>
      <c r="L18" s="101"/>
      <c r="M18" s="101" t="s">
        <v>512</v>
      </c>
      <c r="N18" s="96" t="str">
        <f t="shared" si="11"/>
        <v>0</v>
      </c>
      <c r="O18" s="96" t="str">
        <f t="shared" si="1"/>
        <v>0</v>
      </c>
      <c r="P18" s="96" t="str">
        <f t="shared" si="2"/>
        <v>0</v>
      </c>
      <c r="Q18" s="37" t="str">
        <f t="shared" si="3"/>
        <v>0</v>
      </c>
      <c r="R18" s="37" t="str">
        <f t="shared" si="4"/>
        <v>0</v>
      </c>
      <c r="S18" s="37" t="str">
        <f t="shared" si="5"/>
        <v>0</v>
      </c>
      <c r="T18" s="37" t="str">
        <f t="shared" si="6"/>
        <v>0</v>
      </c>
      <c r="U18" s="37" t="str">
        <f t="shared" si="7"/>
        <v>0</v>
      </c>
      <c r="V18" s="37" t="str">
        <f t="shared" si="8"/>
        <v>0</v>
      </c>
      <c r="W18" s="37" t="str">
        <f t="shared" si="9"/>
        <v>0</v>
      </c>
      <c r="X18" s="37" t="str">
        <f t="shared" si="10"/>
        <v>0</v>
      </c>
      <c r="Y18" s="96"/>
      <c r="Z18" s="96"/>
      <c r="AA18" s="96"/>
      <c r="AB18" s="96"/>
      <c r="AC18" s="96"/>
      <c r="AD18" s="96"/>
      <c r="AG18" s="100"/>
      <c r="AH18" s="100"/>
      <c r="AI18" s="100"/>
      <c r="AJ18" s="100"/>
      <c r="AK18" s="100"/>
    </row>
    <row r="19" spans="1:37" ht="153" customHeight="1">
      <c r="A19" s="143"/>
      <c r="B19" s="74" t="s">
        <v>183</v>
      </c>
      <c r="C19" s="74" t="s">
        <v>34</v>
      </c>
      <c r="D19" s="40" t="s">
        <v>12</v>
      </c>
      <c r="E19" s="40" t="s">
        <v>166</v>
      </c>
      <c r="F19" s="40" t="s">
        <v>167</v>
      </c>
      <c r="G19" s="42" t="s">
        <v>51</v>
      </c>
      <c r="H19" s="42" t="s">
        <v>170</v>
      </c>
      <c r="I19" s="75" t="s">
        <v>360</v>
      </c>
      <c r="J19" s="86" t="s">
        <v>247</v>
      </c>
      <c r="K19" s="86" t="s">
        <v>247</v>
      </c>
      <c r="L19" s="101" t="s">
        <v>512</v>
      </c>
      <c r="M19" s="96"/>
      <c r="N19" s="96" t="str">
        <f t="shared" si="11"/>
        <v>0</v>
      </c>
      <c r="O19" s="96" t="str">
        <f t="shared" si="1"/>
        <v>0</v>
      </c>
      <c r="P19" s="96" t="str">
        <f t="shared" si="2"/>
        <v>0</v>
      </c>
      <c r="Q19" s="37" t="str">
        <f t="shared" si="3"/>
        <v>0</v>
      </c>
      <c r="R19" s="37" t="str">
        <f t="shared" si="4"/>
        <v>0</v>
      </c>
      <c r="S19" s="37" t="str">
        <f t="shared" si="5"/>
        <v>0</v>
      </c>
      <c r="T19" s="37" t="str">
        <f t="shared" si="6"/>
        <v>0</v>
      </c>
      <c r="U19" s="37" t="str">
        <f t="shared" si="7"/>
        <v>0</v>
      </c>
      <c r="V19" s="37" t="str">
        <f t="shared" si="8"/>
        <v>1</v>
      </c>
      <c r="W19" s="37" t="str">
        <f t="shared" si="9"/>
        <v>0</v>
      </c>
      <c r="X19" s="37" t="str">
        <f t="shared" si="10"/>
        <v>0</v>
      </c>
      <c r="Y19" s="96"/>
      <c r="Z19" s="96"/>
      <c r="AA19" s="96"/>
      <c r="AB19" s="96"/>
      <c r="AC19" s="96"/>
      <c r="AD19" s="96"/>
      <c r="AG19" s="100"/>
      <c r="AH19" s="100"/>
      <c r="AI19" s="100"/>
      <c r="AJ19" s="100"/>
      <c r="AK19" s="100"/>
    </row>
    <row r="20" spans="1:37" ht="30" customHeight="1">
      <c r="A20" s="143"/>
      <c r="B20" s="40" t="s">
        <v>184</v>
      </c>
      <c r="C20" s="74" t="s">
        <v>362</v>
      </c>
      <c r="D20" s="40" t="s">
        <v>12</v>
      </c>
      <c r="E20" s="40" t="s">
        <v>166</v>
      </c>
      <c r="F20" s="40" t="s">
        <v>167</v>
      </c>
      <c r="G20" s="42" t="s">
        <v>51</v>
      </c>
      <c r="H20" s="47" t="s">
        <v>185</v>
      </c>
      <c r="I20" s="46" t="s">
        <v>361</v>
      </c>
      <c r="J20" s="85" t="s">
        <v>461</v>
      </c>
      <c r="K20" s="86" t="s">
        <v>511</v>
      </c>
      <c r="L20" s="101" t="s">
        <v>512</v>
      </c>
      <c r="M20" s="96"/>
      <c r="N20" s="96" t="str">
        <f t="shared" si="11"/>
        <v>0</v>
      </c>
      <c r="O20" s="96" t="str">
        <f t="shared" si="1"/>
        <v>0</v>
      </c>
      <c r="P20" s="96" t="str">
        <f t="shared" si="2"/>
        <v>0</v>
      </c>
      <c r="Q20" s="37" t="str">
        <f t="shared" si="3"/>
        <v>0</v>
      </c>
      <c r="R20" s="37" t="str">
        <f t="shared" si="4"/>
        <v>0</v>
      </c>
      <c r="S20" s="37" t="str">
        <f t="shared" si="5"/>
        <v>0</v>
      </c>
      <c r="T20" s="37" t="str">
        <f t="shared" si="6"/>
        <v>0</v>
      </c>
      <c r="U20" s="37" t="str">
        <f t="shared" si="7"/>
        <v>0</v>
      </c>
      <c r="V20" s="37" t="str">
        <f t="shared" si="8"/>
        <v>0</v>
      </c>
      <c r="W20" s="37" t="str">
        <f t="shared" si="9"/>
        <v>0</v>
      </c>
      <c r="X20" s="37" t="str">
        <f t="shared" si="10"/>
        <v>1</v>
      </c>
      <c r="Y20" s="113">
        <v>43460</v>
      </c>
      <c r="Z20" s="96"/>
      <c r="AA20" s="96"/>
      <c r="AB20" s="96"/>
      <c r="AC20" s="96"/>
      <c r="AD20" s="96"/>
      <c r="AF20" s="100"/>
      <c r="AG20" s="100"/>
      <c r="AH20" s="100"/>
      <c r="AI20" s="100"/>
      <c r="AJ20" s="100"/>
      <c r="AK20" s="100"/>
    </row>
    <row r="21" spans="1:37" ht="30">
      <c r="A21" s="143"/>
      <c r="B21" s="74" t="s">
        <v>186</v>
      </c>
      <c r="C21" s="74" t="s">
        <v>40</v>
      </c>
      <c r="D21" s="40" t="s">
        <v>12</v>
      </c>
      <c r="E21" s="40" t="s">
        <v>166</v>
      </c>
      <c r="F21" s="40" t="s">
        <v>167</v>
      </c>
      <c r="G21" s="42" t="s">
        <v>51</v>
      </c>
      <c r="H21" s="47" t="s">
        <v>185</v>
      </c>
      <c r="I21" s="46" t="s">
        <v>363</v>
      </c>
      <c r="J21" s="85" t="s">
        <v>458</v>
      </c>
      <c r="K21" s="85" t="s">
        <v>17</v>
      </c>
      <c r="L21" s="101" t="s">
        <v>512</v>
      </c>
      <c r="M21" s="96"/>
      <c r="N21" s="96" t="str">
        <f t="shared" si="11"/>
        <v>1</v>
      </c>
      <c r="O21" s="96" t="str">
        <f t="shared" si="1"/>
        <v>0</v>
      </c>
      <c r="P21" s="96" t="str">
        <f t="shared" si="2"/>
        <v>0</v>
      </c>
      <c r="Q21" s="37" t="str">
        <f t="shared" si="3"/>
        <v>0</v>
      </c>
      <c r="R21" s="37" t="str">
        <f t="shared" si="4"/>
        <v>0</v>
      </c>
      <c r="S21" s="37" t="str">
        <f t="shared" si="5"/>
        <v>0</v>
      </c>
      <c r="T21" s="37" t="str">
        <f t="shared" si="6"/>
        <v>0</v>
      </c>
      <c r="U21" s="37" t="str">
        <f t="shared" si="7"/>
        <v>0</v>
      </c>
      <c r="V21" s="37" t="str">
        <f t="shared" si="8"/>
        <v>0</v>
      </c>
      <c r="W21" s="37" t="str">
        <f t="shared" si="9"/>
        <v>0</v>
      </c>
      <c r="X21" s="37" t="str">
        <f t="shared" si="10"/>
        <v>0</v>
      </c>
      <c r="Y21" s="113">
        <v>43460</v>
      </c>
      <c r="Z21" s="96"/>
      <c r="AA21" s="96"/>
      <c r="AB21" s="96"/>
      <c r="AC21" s="96"/>
      <c r="AD21" s="96"/>
    </row>
    <row r="22" spans="1:37" ht="36.75" customHeight="1">
      <c r="A22" s="143"/>
      <c r="B22" s="40" t="s">
        <v>187</v>
      </c>
      <c r="C22" s="74" t="s">
        <v>364</v>
      </c>
      <c r="D22" s="40" t="s">
        <v>12</v>
      </c>
      <c r="E22" s="40" t="s">
        <v>166</v>
      </c>
      <c r="F22" s="40" t="s">
        <v>167</v>
      </c>
      <c r="G22" s="42" t="s">
        <v>51</v>
      </c>
      <c r="H22" s="47" t="s">
        <v>185</v>
      </c>
      <c r="I22" s="46" t="s">
        <v>365</v>
      </c>
      <c r="J22" s="85" t="s">
        <v>461</v>
      </c>
      <c r="K22" s="86" t="s">
        <v>511</v>
      </c>
      <c r="L22" s="101" t="s">
        <v>512</v>
      </c>
      <c r="M22" s="96"/>
      <c r="N22" s="96" t="str">
        <f t="shared" si="11"/>
        <v>0</v>
      </c>
      <c r="O22" s="96" t="str">
        <f t="shared" si="1"/>
        <v>0</v>
      </c>
      <c r="P22" s="96" t="str">
        <f t="shared" si="2"/>
        <v>0</v>
      </c>
      <c r="Q22" s="37" t="str">
        <f t="shared" si="3"/>
        <v>0</v>
      </c>
      <c r="R22" s="37" t="str">
        <f t="shared" si="4"/>
        <v>0</v>
      </c>
      <c r="S22" s="37" t="str">
        <f t="shared" si="5"/>
        <v>0</v>
      </c>
      <c r="T22" s="37" t="str">
        <f t="shared" si="6"/>
        <v>0</v>
      </c>
      <c r="U22" s="37" t="str">
        <f t="shared" si="7"/>
        <v>0</v>
      </c>
      <c r="V22" s="37" t="str">
        <f t="shared" si="8"/>
        <v>0</v>
      </c>
      <c r="W22" s="37" t="str">
        <f t="shared" si="9"/>
        <v>0</v>
      </c>
      <c r="X22" s="37" t="str">
        <f t="shared" si="10"/>
        <v>1</v>
      </c>
      <c r="Y22" s="113">
        <v>43460</v>
      </c>
      <c r="Z22" s="96"/>
      <c r="AA22" s="96"/>
      <c r="AB22" s="96"/>
      <c r="AC22" s="96"/>
      <c r="AD22" s="96"/>
    </row>
    <row r="23" spans="1:37" ht="38.25" customHeight="1">
      <c r="A23" s="143"/>
      <c r="B23" s="40" t="s">
        <v>189</v>
      </c>
      <c r="C23" s="74" t="s">
        <v>188</v>
      </c>
      <c r="D23" s="40" t="s">
        <v>12</v>
      </c>
      <c r="E23" s="40" t="s">
        <v>166</v>
      </c>
      <c r="F23" s="40" t="s">
        <v>167</v>
      </c>
      <c r="G23" s="42" t="s">
        <v>51</v>
      </c>
      <c r="H23" s="42" t="s">
        <v>191</v>
      </c>
      <c r="I23" s="46" t="s">
        <v>366</v>
      </c>
      <c r="J23" s="85" t="s">
        <v>461</v>
      </c>
      <c r="K23" s="86" t="s">
        <v>511</v>
      </c>
      <c r="L23" s="101" t="s">
        <v>512</v>
      </c>
      <c r="M23" s="96"/>
      <c r="N23" s="106" t="str">
        <f t="shared" si="11"/>
        <v>0</v>
      </c>
      <c r="O23" s="106" t="str">
        <f t="shared" si="1"/>
        <v>0</v>
      </c>
      <c r="P23" s="106" t="str">
        <f t="shared" si="2"/>
        <v>0</v>
      </c>
      <c r="Q23" s="37" t="str">
        <f t="shared" si="3"/>
        <v>0</v>
      </c>
      <c r="R23" s="37" t="str">
        <f t="shared" si="4"/>
        <v>0</v>
      </c>
      <c r="S23" s="37" t="str">
        <f t="shared" si="5"/>
        <v>0</v>
      </c>
      <c r="T23" s="37" t="str">
        <f t="shared" si="6"/>
        <v>0</v>
      </c>
      <c r="U23" s="37" t="str">
        <f t="shared" si="7"/>
        <v>0</v>
      </c>
      <c r="V23" s="37" t="str">
        <f t="shared" si="8"/>
        <v>0</v>
      </c>
      <c r="W23" s="37" t="str">
        <f t="shared" si="9"/>
        <v>0</v>
      </c>
      <c r="X23" s="37" t="str">
        <f t="shared" si="10"/>
        <v>1</v>
      </c>
      <c r="Y23" s="113">
        <v>43460</v>
      </c>
      <c r="Z23" s="96"/>
      <c r="AA23" s="96"/>
      <c r="AB23" s="96"/>
      <c r="AC23" s="96"/>
      <c r="AD23" s="96"/>
    </row>
    <row r="24" spans="1:37" ht="35.25" customHeight="1">
      <c r="A24" s="143"/>
      <c r="B24" s="40" t="s">
        <v>190</v>
      </c>
      <c r="C24" s="74" t="s">
        <v>48</v>
      </c>
      <c r="D24" s="40" t="s">
        <v>12</v>
      </c>
      <c r="E24" s="40" t="s">
        <v>166</v>
      </c>
      <c r="F24" s="40" t="s">
        <v>167</v>
      </c>
      <c r="G24" s="42" t="s">
        <v>51</v>
      </c>
      <c r="H24" s="42" t="s">
        <v>191</v>
      </c>
      <c r="I24" s="46" t="s">
        <v>367</v>
      </c>
      <c r="J24" s="85" t="s">
        <v>461</v>
      </c>
      <c r="K24" s="86" t="s">
        <v>511</v>
      </c>
      <c r="L24" s="101" t="s">
        <v>512</v>
      </c>
      <c r="M24" s="96"/>
      <c r="N24" s="96" t="str">
        <f t="shared" si="11"/>
        <v>0</v>
      </c>
      <c r="O24" s="96" t="str">
        <f t="shared" si="1"/>
        <v>0</v>
      </c>
      <c r="P24" s="96" t="str">
        <f t="shared" si="2"/>
        <v>0</v>
      </c>
      <c r="Q24" s="96" t="str">
        <f t="shared" si="3"/>
        <v>0</v>
      </c>
      <c r="R24" s="96" t="str">
        <f t="shared" si="4"/>
        <v>0</v>
      </c>
      <c r="S24" s="96" t="str">
        <f t="shared" si="5"/>
        <v>0</v>
      </c>
      <c r="T24" s="96" t="str">
        <f t="shared" si="6"/>
        <v>0</v>
      </c>
      <c r="U24" s="96" t="str">
        <f t="shared" si="7"/>
        <v>0</v>
      </c>
      <c r="V24" s="96" t="str">
        <f t="shared" si="8"/>
        <v>0</v>
      </c>
      <c r="W24" s="96" t="str">
        <f t="shared" si="9"/>
        <v>0</v>
      </c>
      <c r="X24" s="107" t="str">
        <f t="shared" si="10"/>
        <v>1</v>
      </c>
      <c r="Y24" s="113">
        <v>43460</v>
      </c>
      <c r="Z24" s="96"/>
      <c r="AA24" s="96"/>
      <c r="AB24" s="96"/>
      <c r="AC24" s="96"/>
      <c r="AD24" s="96"/>
    </row>
    <row r="25" spans="1:37" ht="36.75" customHeight="1">
      <c r="A25" s="143"/>
      <c r="B25" s="40" t="s">
        <v>193</v>
      </c>
      <c r="C25" s="74" t="s">
        <v>192</v>
      </c>
      <c r="D25" s="40" t="s">
        <v>12</v>
      </c>
      <c r="E25" s="40" t="s">
        <v>166</v>
      </c>
      <c r="F25" s="40" t="s">
        <v>167</v>
      </c>
      <c r="G25" s="42" t="s">
        <v>51</v>
      </c>
      <c r="H25" s="47" t="s">
        <v>185</v>
      </c>
      <c r="I25" s="76" t="s">
        <v>368</v>
      </c>
      <c r="J25" s="85" t="s">
        <v>461</v>
      </c>
      <c r="K25" s="86" t="s">
        <v>511</v>
      </c>
      <c r="L25" s="101"/>
      <c r="M25" s="101" t="s">
        <v>512</v>
      </c>
      <c r="N25" s="96" t="str">
        <f t="shared" si="11"/>
        <v>0</v>
      </c>
      <c r="O25" s="96" t="str">
        <f t="shared" si="1"/>
        <v>0</v>
      </c>
      <c r="P25" s="96" t="str">
        <f t="shared" si="2"/>
        <v>0</v>
      </c>
      <c r="Q25" s="96" t="str">
        <f t="shared" si="3"/>
        <v>0</v>
      </c>
      <c r="R25" s="96" t="str">
        <f t="shared" si="4"/>
        <v>0</v>
      </c>
      <c r="S25" s="96" t="str">
        <f t="shared" si="5"/>
        <v>0</v>
      </c>
      <c r="T25" s="96" t="str">
        <f t="shared" si="6"/>
        <v>0</v>
      </c>
      <c r="U25" s="96" t="str">
        <f t="shared" si="7"/>
        <v>0</v>
      </c>
      <c r="V25" s="96" t="str">
        <f t="shared" si="8"/>
        <v>0</v>
      </c>
      <c r="W25" s="96" t="str">
        <f t="shared" si="9"/>
        <v>0</v>
      </c>
      <c r="X25" s="107" t="str">
        <f t="shared" si="10"/>
        <v>0</v>
      </c>
      <c r="Y25" s="113">
        <v>43460</v>
      </c>
      <c r="Z25" s="96"/>
      <c r="AA25" s="96"/>
      <c r="AB25" s="96"/>
      <c r="AC25" s="96"/>
      <c r="AD25" s="96"/>
    </row>
    <row r="26" spans="1:37" ht="36.75" customHeight="1">
      <c r="A26" s="143"/>
      <c r="B26" s="131" t="s">
        <v>369</v>
      </c>
      <c r="C26" s="73" t="s">
        <v>370</v>
      </c>
      <c r="D26" s="40" t="s">
        <v>12</v>
      </c>
      <c r="E26" s="40" t="s">
        <v>166</v>
      </c>
      <c r="F26" s="40" t="s">
        <v>167</v>
      </c>
      <c r="G26" s="42" t="s">
        <v>51</v>
      </c>
      <c r="H26" s="47" t="s">
        <v>185</v>
      </c>
      <c r="I26" s="76" t="s">
        <v>371</v>
      </c>
      <c r="J26" s="86" t="s">
        <v>461</v>
      </c>
      <c r="K26" s="86" t="s">
        <v>511</v>
      </c>
      <c r="L26" s="101"/>
      <c r="M26" s="101" t="s">
        <v>512</v>
      </c>
      <c r="N26" s="96" t="str">
        <f t="shared" si="11"/>
        <v>0</v>
      </c>
      <c r="O26" s="96" t="str">
        <f t="shared" si="1"/>
        <v>0</v>
      </c>
      <c r="P26" s="96" t="str">
        <f t="shared" si="2"/>
        <v>0</v>
      </c>
      <c r="Q26" s="96" t="str">
        <f t="shared" si="3"/>
        <v>0</v>
      </c>
      <c r="R26" s="96" t="str">
        <f t="shared" si="4"/>
        <v>0</v>
      </c>
      <c r="S26" s="96" t="str">
        <f t="shared" si="5"/>
        <v>0</v>
      </c>
      <c r="T26" s="96" t="str">
        <f t="shared" si="6"/>
        <v>0</v>
      </c>
      <c r="U26" s="96" t="str">
        <f t="shared" si="7"/>
        <v>0</v>
      </c>
      <c r="V26" s="96" t="str">
        <f t="shared" si="8"/>
        <v>0</v>
      </c>
      <c r="W26" s="96" t="str">
        <f t="shared" si="9"/>
        <v>0</v>
      </c>
      <c r="X26" s="107" t="str">
        <f t="shared" si="10"/>
        <v>0</v>
      </c>
      <c r="Y26" s="113">
        <v>43460</v>
      </c>
      <c r="Z26" s="96"/>
      <c r="AA26" s="96"/>
      <c r="AB26" s="96"/>
      <c r="AC26" s="96"/>
      <c r="AD26" s="96"/>
    </row>
    <row r="27" spans="1:37" ht="36.75" customHeight="1">
      <c r="A27" s="143"/>
      <c r="B27" s="132"/>
      <c r="C27" s="48" t="s">
        <v>267</v>
      </c>
      <c r="D27" s="40" t="s">
        <v>12</v>
      </c>
      <c r="E27" s="40" t="s">
        <v>166</v>
      </c>
      <c r="F27" s="40" t="s">
        <v>167</v>
      </c>
      <c r="G27" s="42" t="s">
        <v>51</v>
      </c>
      <c r="H27" s="47" t="s">
        <v>185</v>
      </c>
      <c r="I27" s="76" t="s">
        <v>368</v>
      </c>
      <c r="J27" s="85" t="s">
        <v>458</v>
      </c>
      <c r="K27" s="85" t="s">
        <v>17</v>
      </c>
      <c r="L27" s="101" t="s">
        <v>512</v>
      </c>
      <c r="M27" s="96"/>
      <c r="N27" s="96" t="str">
        <f t="shared" si="11"/>
        <v>1</v>
      </c>
      <c r="O27" s="96" t="str">
        <f t="shared" si="1"/>
        <v>0</v>
      </c>
      <c r="P27" s="96" t="str">
        <f t="shared" si="2"/>
        <v>0</v>
      </c>
      <c r="Q27" s="96" t="str">
        <f t="shared" si="3"/>
        <v>0</v>
      </c>
      <c r="R27" s="96" t="str">
        <f t="shared" si="4"/>
        <v>0</v>
      </c>
      <c r="S27" s="96" t="str">
        <f t="shared" si="5"/>
        <v>0</v>
      </c>
      <c r="T27" s="96" t="str">
        <f t="shared" si="6"/>
        <v>0</v>
      </c>
      <c r="U27" s="96" t="str">
        <f t="shared" si="7"/>
        <v>0</v>
      </c>
      <c r="V27" s="96" t="str">
        <f t="shared" si="8"/>
        <v>0</v>
      </c>
      <c r="W27" s="96" t="str">
        <f t="shared" si="9"/>
        <v>0</v>
      </c>
      <c r="X27" s="107" t="str">
        <f t="shared" si="10"/>
        <v>0</v>
      </c>
      <c r="Y27" s="113">
        <v>43460</v>
      </c>
      <c r="Z27" s="96"/>
      <c r="AA27" s="96"/>
      <c r="AB27" s="96"/>
      <c r="AC27" s="96"/>
      <c r="AD27" s="96"/>
    </row>
    <row r="28" spans="1:37" ht="36.75" customHeight="1">
      <c r="A28" s="143"/>
      <c r="B28" s="132"/>
      <c r="C28" s="48" t="s">
        <v>268</v>
      </c>
      <c r="D28" s="40" t="s">
        <v>12</v>
      </c>
      <c r="E28" s="40" t="s">
        <v>166</v>
      </c>
      <c r="F28" s="40" t="s">
        <v>167</v>
      </c>
      <c r="G28" s="42" t="s">
        <v>51</v>
      </c>
      <c r="H28" s="47" t="s">
        <v>185</v>
      </c>
      <c r="I28" s="76" t="s">
        <v>374</v>
      </c>
      <c r="J28" s="85" t="s">
        <v>458</v>
      </c>
      <c r="K28" s="85" t="s">
        <v>17</v>
      </c>
      <c r="L28" s="101" t="s">
        <v>512</v>
      </c>
      <c r="M28" s="96"/>
      <c r="N28" s="96" t="str">
        <f t="shared" si="11"/>
        <v>1</v>
      </c>
      <c r="O28" s="96" t="str">
        <f t="shared" si="1"/>
        <v>0</v>
      </c>
      <c r="P28" s="96" t="str">
        <f t="shared" si="2"/>
        <v>0</v>
      </c>
      <c r="Q28" s="96" t="str">
        <f t="shared" si="3"/>
        <v>0</v>
      </c>
      <c r="R28" s="96" t="str">
        <f t="shared" si="4"/>
        <v>0</v>
      </c>
      <c r="S28" s="96" t="str">
        <f t="shared" si="5"/>
        <v>0</v>
      </c>
      <c r="T28" s="96" t="str">
        <f t="shared" si="6"/>
        <v>0</v>
      </c>
      <c r="U28" s="96" t="str">
        <f t="shared" si="7"/>
        <v>0</v>
      </c>
      <c r="V28" s="96" t="str">
        <f t="shared" si="8"/>
        <v>0</v>
      </c>
      <c r="W28" s="96" t="str">
        <f t="shared" si="9"/>
        <v>0</v>
      </c>
      <c r="X28" s="107" t="str">
        <f t="shared" si="10"/>
        <v>0</v>
      </c>
      <c r="Y28" s="113">
        <v>43460</v>
      </c>
      <c r="Z28" s="96"/>
      <c r="AA28" s="96"/>
      <c r="AB28" s="96"/>
      <c r="AC28" s="96"/>
      <c r="AD28" s="96"/>
    </row>
    <row r="29" spans="1:37" ht="36.75" customHeight="1">
      <c r="A29" s="143"/>
      <c r="B29" s="132"/>
      <c r="C29" s="48" t="s">
        <v>269</v>
      </c>
      <c r="D29" s="40" t="s">
        <v>12</v>
      </c>
      <c r="E29" s="40" t="s">
        <v>166</v>
      </c>
      <c r="F29" s="40" t="s">
        <v>167</v>
      </c>
      <c r="G29" s="42" t="s">
        <v>51</v>
      </c>
      <c r="H29" s="47" t="s">
        <v>185</v>
      </c>
      <c r="I29" s="46" t="s">
        <v>372</v>
      </c>
      <c r="J29" s="85" t="s">
        <v>458</v>
      </c>
      <c r="K29" s="85" t="s">
        <v>17</v>
      </c>
      <c r="L29" s="101" t="s">
        <v>512</v>
      </c>
      <c r="M29" s="96"/>
      <c r="N29" s="96" t="str">
        <f t="shared" si="11"/>
        <v>1</v>
      </c>
      <c r="O29" s="96" t="str">
        <f t="shared" si="1"/>
        <v>0</v>
      </c>
      <c r="P29" s="96" t="str">
        <f t="shared" si="2"/>
        <v>0</v>
      </c>
      <c r="Q29" s="96" t="str">
        <f t="shared" si="3"/>
        <v>0</v>
      </c>
      <c r="R29" s="96" t="str">
        <f t="shared" si="4"/>
        <v>0</v>
      </c>
      <c r="S29" s="96" t="str">
        <f t="shared" si="5"/>
        <v>0</v>
      </c>
      <c r="T29" s="96" t="str">
        <f t="shared" si="6"/>
        <v>0</v>
      </c>
      <c r="U29" s="96" t="str">
        <f t="shared" si="7"/>
        <v>0</v>
      </c>
      <c r="V29" s="96" t="str">
        <f t="shared" si="8"/>
        <v>0</v>
      </c>
      <c r="W29" s="96" t="str">
        <f t="shared" si="9"/>
        <v>0</v>
      </c>
      <c r="X29" s="107" t="str">
        <f t="shared" si="10"/>
        <v>0</v>
      </c>
      <c r="Y29" s="113">
        <v>43460</v>
      </c>
      <c r="Z29" s="96"/>
      <c r="AA29" s="96"/>
      <c r="AB29" s="96"/>
      <c r="AC29" s="96"/>
      <c r="AD29" s="96"/>
    </row>
    <row r="30" spans="1:37" ht="36.75" customHeight="1">
      <c r="A30" s="143"/>
      <c r="B30" s="132"/>
      <c r="C30" s="48" t="s">
        <v>270</v>
      </c>
      <c r="D30" s="40" t="s">
        <v>12</v>
      </c>
      <c r="E30" s="40" t="s">
        <v>166</v>
      </c>
      <c r="F30" s="40" t="s">
        <v>167</v>
      </c>
      <c r="G30" s="42" t="s">
        <v>51</v>
      </c>
      <c r="H30" s="47" t="s">
        <v>185</v>
      </c>
      <c r="I30" s="46" t="s">
        <v>372</v>
      </c>
      <c r="J30" s="85" t="s">
        <v>458</v>
      </c>
      <c r="K30" s="85" t="s">
        <v>17</v>
      </c>
      <c r="L30" s="101" t="s">
        <v>512</v>
      </c>
      <c r="M30" s="96"/>
      <c r="N30" s="96" t="str">
        <f t="shared" si="11"/>
        <v>1</v>
      </c>
      <c r="O30" s="96" t="str">
        <f t="shared" si="1"/>
        <v>0</v>
      </c>
      <c r="P30" s="96" t="str">
        <f t="shared" si="2"/>
        <v>0</v>
      </c>
      <c r="Q30" s="96" t="str">
        <f t="shared" si="3"/>
        <v>0</v>
      </c>
      <c r="R30" s="96" t="str">
        <f t="shared" si="4"/>
        <v>0</v>
      </c>
      <c r="S30" s="96" t="str">
        <f t="shared" si="5"/>
        <v>0</v>
      </c>
      <c r="T30" s="96" t="str">
        <f t="shared" si="6"/>
        <v>0</v>
      </c>
      <c r="U30" s="96" t="str">
        <f t="shared" si="7"/>
        <v>0</v>
      </c>
      <c r="V30" s="96" t="str">
        <f t="shared" si="8"/>
        <v>0</v>
      </c>
      <c r="W30" s="96" t="str">
        <f t="shared" si="9"/>
        <v>0</v>
      </c>
      <c r="X30" s="107" t="str">
        <f t="shared" si="10"/>
        <v>0</v>
      </c>
      <c r="Y30" s="113">
        <v>43460</v>
      </c>
      <c r="Z30" s="96"/>
      <c r="AA30" s="96"/>
      <c r="AB30" s="96"/>
      <c r="AC30" s="96"/>
      <c r="AD30" s="96"/>
    </row>
    <row r="31" spans="1:37" ht="36.75" customHeight="1">
      <c r="A31" s="143"/>
      <c r="B31" s="132"/>
      <c r="C31" s="48" t="s">
        <v>271</v>
      </c>
      <c r="D31" s="40" t="s">
        <v>12</v>
      </c>
      <c r="E31" s="40" t="s">
        <v>166</v>
      </c>
      <c r="F31" s="40" t="s">
        <v>167</v>
      </c>
      <c r="G31" s="42" t="s">
        <v>51</v>
      </c>
      <c r="H31" s="47" t="s">
        <v>185</v>
      </c>
      <c r="I31" s="46" t="s">
        <v>372</v>
      </c>
      <c r="J31" s="85" t="s">
        <v>458</v>
      </c>
      <c r="K31" s="85" t="s">
        <v>17</v>
      </c>
      <c r="L31" s="101" t="s">
        <v>512</v>
      </c>
      <c r="M31" s="96"/>
      <c r="N31" s="96" t="str">
        <f t="shared" si="11"/>
        <v>1</v>
      </c>
      <c r="O31" s="96" t="str">
        <f t="shared" si="1"/>
        <v>0</v>
      </c>
      <c r="P31" s="96" t="str">
        <f t="shared" si="2"/>
        <v>0</v>
      </c>
      <c r="Q31" s="96" t="str">
        <f t="shared" si="3"/>
        <v>0</v>
      </c>
      <c r="R31" s="96" t="str">
        <f t="shared" si="4"/>
        <v>0</v>
      </c>
      <c r="S31" s="96" t="str">
        <f t="shared" si="5"/>
        <v>0</v>
      </c>
      <c r="T31" s="96" t="str">
        <f t="shared" si="6"/>
        <v>0</v>
      </c>
      <c r="U31" s="96" t="str">
        <f t="shared" si="7"/>
        <v>0</v>
      </c>
      <c r="V31" s="96" t="str">
        <f t="shared" si="8"/>
        <v>0</v>
      </c>
      <c r="W31" s="96" t="str">
        <f t="shared" si="9"/>
        <v>0</v>
      </c>
      <c r="X31" s="107" t="str">
        <f t="shared" si="10"/>
        <v>0</v>
      </c>
      <c r="Y31" s="113">
        <v>43460</v>
      </c>
      <c r="Z31" s="96"/>
      <c r="AA31" s="96"/>
      <c r="AB31" s="96"/>
      <c r="AC31" s="96"/>
      <c r="AD31" s="96"/>
    </row>
    <row r="32" spans="1:37" ht="57.75" customHeight="1">
      <c r="A32" s="144"/>
      <c r="B32" s="133"/>
      <c r="C32" s="48" t="s">
        <v>272</v>
      </c>
      <c r="D32" s="40" t="s">
        <v>12</v>
      </c>
      <c r="E32" s="40" t="s">
        <v>166</v>
      </c>
      <c r="F32" s="40" t="s">
        <v>167</v>
      </c>
      <c r="G32" s="42" t="s">
        <v>51</v>
      </c>
      <c r="H32" s="47" t="s">
        <v>185</v>
      </c>
      <c r="I32" s="46" t="s">
        <v>373</v>
      </c>
      <c r="J32" s="85" t="s">
        <v>458</v>
      </c>
      <c r="K32" s="85" t="s">
        <v>17</v>
      </c>
      <c r="L32" s="101" t="s">
        <v>512</v>
      </c>
      <c r="M32" s="96"/>
      <c r="N32" s="96" t="str">
        <f t="shared" si="11"/>
        <v>1</v>
      </c>
      <c r="O32" s="96" t="str">
        <f t="shared" si="1"/>
        <v>0</v>
      </c>
      <c r="P32" s="96" t="str">
        <f t="shared" si="2"/>
        <v>0</v>
      </c>
      <c r="Q32" s="96" t="str">
        <f t="shared" si="3"/>
        <v>0</v>
      </c>
      <c r="R32" s="96" t="str">
        <f t="shared" si="4"/>
        <v>0</v>
      </c>
      <c r="S32" s="96" t="str">
        <f t="shared" si="5"/>
        <v>0</v>
      </c>
      <c r="T32" s="96" t="str">
        <f t="shared" si="6"/>
        <v>0</v>
      </c>
      <c r="U32" s="96" t="str">
        <f t="shared" si="7"/>
        <v>0</v>
      </c>
      <c r="V32" s="96" t="str">
        <f t="shared" si="8"/>
        <v>0</v>
      </c>
      <c r="W32" s="96" t="str">
        <f t="shared" si="9"/>
        <v>0</v>
      </c>
      <c r="X32" s="107" t="str">
        <f t="shared" si="10"/>
        <v>0</v>
      </c>
      <c r="Y32" s="113">
        <v>43460</v>
      </c>
      <c r="Z32" s="96"/>
      <c r="AA32" s="96"/>
      <c r="AB32" s="96"/>
      <c r="AC32" s="96"/>
      <c r="AD32" s="96"/>
    </row>
    <row r="33" spans="1:30" ht="45">
      <c r="A33" s="140" t="s">
        <v>255</v>
      </c>
      <c r="B33" s="126" t="s">
        <v>194</v>
      </c>
      <c r="C33" s="73" t="s">
        <v>305</v>
      </c>
      <c r="D33" s="44" t="s">
        <v>12</v>
      </c>
      <c r="E33" s="44" t="s">
        <v>166</v>
      </c>
      <c r="F33" s="44" t="s">
        <v>167</v>
      </c>
      <c r="G33" s="42" t="s">
        <v>51</v>
      </c>
      <c r="H33" s="42" t="s">
        <v>195</v>
      </c>
      <c r="I33" s="46" t="s">
        <v>375</v>
      </c>
      <c r="J33" s="85" t="s">
        <v>462</v>
      </c>
      <c r="K33" s="86" t="s">
        <v>462</v>
      </c>
      <c r="L33" s="101" t="s">
        <v>512</v>
      </c>
      <c r="M33" s="96"/>
      <c r="N33" s="96" t="str">
        <f t="shared" si="11"/>
        <v>0</v>
      </c>
      <c r="O33" s="96" t="str">
        <f t="shared" si="1"/>
        <v>0</v>
      </c>
      <c r="P33" s="96" t="str">
        <f t="shared" si="2"/>
        <v>0</v>
      </c>
      <c r="Q33" s="96" t="str">
        <f t="shared" si="3"/>
        <v>0</v>
      </c>
      <c r="R33" s="96" t="str">
        <f t="shared" si="4"/>
        <v>1</v>
      </c>
      <c r="S33" s="96" t="str">
        <f t="shared" si="5"/>
        <v>0</v>
      </c>
      <c r="T33" s="96" t="str">
        <f t="shared" si="6"/>
        <v>0</v>
      </c>
      <c r="U33" s="96" t="str">
        <f t="shared" si="7"/>
        <v>0</v>
      </c>
      <c r="V33" s="96" t="str">
        <f t="shared" si="8"/>
        <v>0</v>
      </c>
      <c r="W33" s="96" t="str">
        <f t="shared" si="9"/>
        <v>0</v>
      </c>
      <c r="X33" s="107" t="str">
        <f t="shared" si="10"/>
        <v>0</v>
      </c>
      <c r="Y33" s="113">
        <v>43454</v>
      </c>
      <c r="Z33" s="96"/>
      <c r="AA33" s="96"/>
      <c r="AB33" s="96"/>
      <c r="AC33" s="96"/>
      <c r="AD33" s="96"/>
    </row>
    <row r="34" spans="1:30" ht="45">
      <c r="A34" s="143"/>
      <c r="B34" s="127"/>
      <c r="C34" s="74" t="s">
        <v>265</v>
      </c>
      <c r="D34" s="44" t="s">
        <v>12</v>
      </c>
      <c r="E34" s="44" t="s">
        <v>166</v>
      </c>
      <c r="F34" s="44" t="s">
        <v>167</v>
      </c>
      <c r="G34" s="42" t="s">
        <v>51</v>
      </c>
      <c r="H34" s="42" t="s">
        <v>195</v>
      </c>
      <c r="I34" s="46" t="s">
        <v>375</v>
      </c>
      <c r="J34" s="85" t="s">
        <v>462</v>
      </c>
      <c r="K34" s="86" t="s">
        <v>462</v>
      </c>
      <c r="L34" s="101" t="s">
        <v>512</v>
      </c>
      <c r="M34" s="96"/>
      <c r="N34" s="96" t="str">
        <f t="shared" si="11"/>
        <v>0</v>
      </c>
      <c r="O34" s="96" t="str">
        <f t="shared" si="1"/>
        <v>0</v>
      </c>
      <c r="P34" s="96" t="str">
        <f t="shared" si="2"/>
        <v>0</v>
      </c>
      <c r="Q34" s="96" t="str">
        <f t="shared" si="3"/>
        <v>0</v>
      </c>
      <c r="R34" s="96" t="str">
        <f t="shared" si="4"/>
        <v>1</v>
      </c>
      <c r="S34" s="96" t="str">
        <f t="shared" si="5"/>
        <v>0</v>
      </c>
      <c r="T34" s="96" t="str">
        <f t="shared" si="6"/>
        <v>0</v>
      </c>
      <c r="U34" s="96" t="str">
        <f t="shared" si="7"/>
        <v>0</v>
      </c>
      <c r="V34" s="96" t="str">
        <f t="shared" si="8"/>
        <v>0</v>
      </c>
      <c r="W34" s="96" t="str">
        <f t="shared" si="9"/>
        <v>0</v>
      </c>
      <c r="X34" s="107" t="str">
        <f t="shared" si="10"/>
        <v>0</v>
      </c>
      <c r="Y34" s="113">
        <v>43454</v>
      </c>
      <c r="Z34" s="96"/>
      <c r="AA34" s="96"/>
      <c r="AB34" s="96"/>
      <c r="AC34" s="96"/>
      <c r="AD34" s="96"/>
    </row>
    <row r="35" spans="1:30" ht="30">
      <c r="A35" s="143"/>
      <c r="B35" s="127"/>
      <c r="C35" s="74" t="s">
        <v>266</v>
      </c>
      <c r="D35" s="44" t="s">
        <v>12</v>
      </c>
      <c r="E35" s="44" t="s">
        <v>166</v>
      </c>
      <c r="F35" s="44" t="s">
        <v>167</v>
      </c>
      <c r="G35" s="42" t="s">
        <v>51</v>
      </c>
      <c r="H35" s="42" t="s">
        <v>195</v>
      </c>
      <c r="I35" s="76" t="s">
        <v>377</v>
      </c>
      <c r="J35" s="85" t="s">
        <v>462</v>
      </c>
      <c r="K35" s="86" t="s">
        <v>462</v>
      </c>
      <c r="L35" s="101"/>
      <c r="M35" s="101" t="s">
        <v>512</v>
      </c>
      <c r="N35" s="96" t="str">
        <f t="shared" si="11"/>
        <v>0</v>
      </c>
      <c r="O35" s="96" t="str">
        <f t="shared" si="1"/>
        <v>0</v>
      </c>
      <c r="P35" s="96" t="str">
        <f t="shared" si="2"/>
        <v>0</v>
      </c>
      <c r="Q35" s="96" t="str">
        <f t="shared" si="3"/>
        <v>0</v>
      </c>
      <c r="R35" s="96" t="str">
        <f t="shared" si="4"/>
        <v>0</v>
      </c>
      <c r="S35" s="96" t="str">
        <f t="shared" si="5"/>
        <v>0</v>
      </c>
      <c r="T35" s="96" t="str">
        <f t="shared" si="6"/>
        <v>0</v>
      </c>
      <c r="U35" s="96" t="str">
        <f t="shared" si="7"/>
        <v>0</v>
      </c>
      <c r="V35" s="96" t="str">
        <f t="shared" si="8"/>
        <v>0</v>
      </c>
      <c r="W35" s="96" t="str">
        <f t="shared" si="9"/>
        <v>0</v>
      </c>
      <c r="X35" s="107" t="str">
        <f t="shared" si="10"/>
        <v>0</v>
      </c>
      <c r="Y35" s="113">
        <v>43454</v>
      </c>
      <c r="Z35" s="96"/>
      <c r="AA35" s="96"/>
      <c r="AB35" s="96"/>
      <c r="AC35" s="96"/>
      <c r="AD35" s="96"/>
    </row>
    <row r="36" spans="1:30" ht="45">
      <c r="A36" s="143"/>
      <c r="B36" s="138"/>
      <c r="C36" s="74" t="s">
        <v>376</v>
      </c>
      <c r="D36" s="44" t="s">
        <v>12</v>
      </c>
      <c r="E36" s="44" t="s">
        <v>166</v>
      </c>
      <c r="F36" s="44" t="s">
        <v>167</v>
      </c>
      <c r="G36" s="42" t="s">
        <v>51</v>
      </c>
      <c r="H36" s="42" t="s">
        <v>195</v>
      </c>
      <c r="I36" s="46" t="s">
        <v>375</v>
      </c>
      <c r="J36" s="85" t="s">
        <v>247</v>
      </c>
      <c r="K36" s="86" t="s">
        <v>247</v>
      </c>
      <c r="L36" s="101"/>
      <c r="M36" s="101" t="s">
        <v>512</v>
      </c>
      <c r="N36" s="96" t="str">
        <f t="shared" si="11"/>
        <v>0</v>
      </c>
      <c r="O36" s="96" t="str">
        <f t="shared" si="1"/>
        <v>0</v>
      </c>
      <c r="P36" s="96" t="str">
        <f t="shared" si="2"/>
        <v>0</v>
      </c>
      <c r="Q36" s="96" t="str">
        <f t="shared" si="3"/>
        <v>0</v>
      </c>
      <c r="R36" s="96" t="str">
        <f t="shared" si="4"/>
        <v>0</v>
      </c>
      <c r="S36" s="96" t="str">
        <f t="shared" si="5"/>
        <v>0</v>
      </c>
      <c r="T36" s="96" t="str">
        <f t="shared" si="6"/>
        <v>0</v>
      </c>
      <c r="U36" s="96" t="str">
        <f t="shared" si="7"/>
        <v>0</v>
      </c>
      <c r="V36" s="96" t="str">
        <f t="shared" si="8"/>
        <v>0</v>
      </c>
      <c r="W36" s="96" t="str">
        <f t="shared" si="9"/>
        <v>0</v>
      </c>
      <c r="X36" s="107" t="str">
        <f t="shared" si="10"/>
        <v>0</v>
      </c>
      <c r="Y36" s="113">
        <v>43460</v>
      </c>
      <c r="Z36" s="96"/>
      <c r="AA36" s="96"/>
      <c r="AB36" s="96"/>
      <c r="AC36" s="96"/>
      <c r="AD36" s="96"/>
    </row>
    <row r="37" spans="1:30" ht="63.75">
      <c r="A37" s="143"/>
      <c r="B37" s="138" t="s">
        <v>196</v>
      </c>
      <c r="C37" s="74" t="s">
        <v>378</v>
      </c>
      <c r="D37" s="44" t="s">
        <v>12</v>
      </c>
      <c r="E37" s="44" t="s">
        <v>166</v>
      </c>
      <c r="F37" s="44" t="s">
        <v>167</v>
      </c>
      <c r="G37" s="45" t="s">
        <v>531</v>
      </c>
      <c r="H37" s="42" t="s">
        <v>170</v>
      </c>
      <c r="I37" s="46" t="s">
        <v>380</v>
      </c>
      <c r="J37" s="85" t="s">
        <v>463</v>
      </c>
      <c r="K37" s="86" t="s">
        <v>463</v>
      </c>
      <c r="L37" s="101" t="s">
        <v>512</v>
      </c>
      <c r="M37" s="96"/>
      <c r="N37" s="96" t="str">
        <f t="shared" si="11"/>
        <v>0</v>
      </c>
      <c r="O37" s="96" t="str">
        <f t="shared" si="1"/>
        <v>0</v>
      </c>
      <c r="P37" s="96" t="str">
        <f t="shared" si="2"/>
        <v>0</v>
      </c>
      <c r="Q37" s="96" t="str">
        <f t="shared" si="3"/>
        <v>1</v>
      </c>
      <c r="R37" s="96" t="str">
        <f t="shared" si="4"/>
        <v>0</v>
      </c>
      <c r="S37" s="96" t="str">
        <f t="shared" si="5"/>
        <v>0</v>
      </c>
      <c r="T37" s="96" t="str">
        <f t="shared" si="6"/>
        <v>0</v>
      </c>
      <c r="U37" s="96" t="str">
        <f t="shared" si="7"/>
        <v>0</v>
      </c>
      <c r="V37" s="96" t="str">
        <f t="shared" si="8"/>
        <v>0</v>
      </c>
      <c r="W37" s="96" t="str">
        <f t="shared" si="9"/>
        <v>0</v>
      </c>
      <c r="X37" s="107" t="str">
        <f t="shared" si="10"/>
        <v>0</v>
      </c>
      <c r="Y37" s="113">
        <v>43483</v>
      </c>
      <c r="Z37" s="96"/>
      <c r="AA37" s="96"/>
      <c r="AB37" s="96"/>
      <c r="AC37" s="96"/>
      <c r="AD37" s="96"/>
    </row>
    <row r="38" spans="1:30" ht="45">
      <c r="A38" s="143"/>
      <c r="B38" s="138"/>
      <c r="C38" s="74" t="s">
        <v>379</v>
      </c>
      <c r="D38" s="44" t="s">
        <v>12</v>
      </c>
      <c r="E38" s="44" t="s">
        <v>166</v>
      </c>
      <c r="F38" s="44" t="s">
        <v>167</v>
      </c>
      <c r="G38" s="45" t="s">
        <v>532</v>
      </c>
      <c r="H38" s="42" t="s">
        <v>170</v>
      </c>
      <c r="I38" s="46" t="s">
        <v>381</v>
      </c>
      <c r="J38" s="85" t="s">
        <v>463</v>
      </c>
      <c r="K38" s="86" t="s">
        <v>463</v>
      </c>
      <c r="L38" s="101" t="s">
        <v>512</v>
      </c>
      <c r="M38" s="96"/>
      <c r="N38" s="96" t="str">
        <f t="shared" si="11"/>
        <v>0</v>
      </c>
      <c r="O38" s="96" t="str">
        <f t="shared" si="1"/>
        <v>0</v>
      </c>
      <c r="P38" s="96" t="str">
        <f t="shared" si="2"/>
        <v>0</v>
      </c>
      <c r="Q38" s="96" t="str">
        <f t="shared" si="3"/>
        <v>1</v>
      </c>
      <c r="R38" s="96" t="str">
        <f t="shared" si="4"/>
        <v>0</v>
      </c>
      <c r="S38" s="96" t="str">
        <f t="shared" si="5"/>
        <v>0</v>
      </c>
      <c r="T38" s="96" t="str">
        <f t="shared" si="6"/>
        <v>0</v>
      </c>
      <c r="U38" s="96" t="str">
        <f t="shared" si="7"/>
        <v>0</v>
      </c>
      <c r="V38" s="96" t="str">
        <f t="shared" si="8"/>
        <v>0</v>
      </c>
      <c r="W38" s="96" t="str">
        <f t="shared" si="9"/>
        <v>0</v>
      </c>
      <c r="X38" s="107" t="str">
        <f t="shared" si="10"/>
        <v>0</v>
      </c>
      <c r="Y38" s="113">
        <v>43483</v>
      </c>
      <c r="Z38" s="114" t="s">
        <v>542</v>
      </c>
      <c r="AA38" s="96"/>
      <c r="AB38" s="96"/>
      <c r="AC38" s="96"/>
      <c r="AD38" s="96"/>
    </row>
    <row r="39" spans="1:30" ht="60">
      <c r="A39" s="143"/>
      <c r="B39" s="40" t="s">
        <v>197</v>
      </c>
      <c r="C39" s="74" t="s">
        <v>59</v>
      </c>
      <c r="D39" s="44" t="s">
        <v>12</v>
      </c>
      <c r="E39" s="44" t="s">
        <v>166</v>
      </c>
      <c r="F39" s="44" t="s">
        <v>167</v>
      </c>
      <c r="G39" s="42" t="s">
        <v>51</v>
      </c>
      <c r="H39" s="42" t="s">
        <v>170</v>
      </c>
      <c r="I39" s="46" t="s">
        <v>264</v>
      </c>
      <c r="J39" s="85" t="s">
        <v>462</v>
      </c>
      <c r="K39" s="86" t="s">
        <v>462</v>
      </c>
      <c r="L39" s="101" t="s">
        <v>512</v>
      </c>
      <c r="M39" s="101"/>
      <c r="N39" s="96" t="str">
        <f t="shared" si="11"/>
        <v>0</v>
      </c>
      <c r="O39" s="96" t="str">
        <f t="shared" si="1"/>
        <v>0</v>
      </c>
      <c r="P39" s="96" t="str">
        <f t="shared" si="2"/>
        <v>0</v>
      </c>
      <c r="Q39" s="96" t="str">
        <f t="shared" si="3"/>
        <v>0</v>
      </c>
      <c r="R39" s="96" t="str">
        <f t="shared" si="4"/>
        <v>1</v>
      </c>
      <c r="S39" s="96" t="str">
        <f t="shared" si="5"/>
        <v>0</v>
      </c>
      <c r="T39" s="96" t="str">
        <f t="shared" si="6"/>
        <v>0</v>
      </c>
      <c r="U39" s="96" t="str">
        <f t="shared" si="7"/>
        <v>0</v>
      </c>
      <c r="V39" s="96" t="str">
        <f t="shared" si="8"/>
        <v>0</v>
      </c>
      <c r="W39" s="96" t="str">
        <f t="shared" si="9"/>
        <v>0</v>
      </c>
      <c r="X39" s="107" t="str">
        <f t="shared" si="10"/>
        <v>0</v>
      </c>
      <c r="Y39" s="113">
        <v>43458</v>
      </c>
      <c r="Z39" s="101"/>
      <c r="AA39" s="96"/>
      <c r="AB39" s="96"/>
      <c r="AC39" s="96"/>
      <c r="AD39" s="96"/>
    </row>
    <row r="40" spans="1:30" ht="30">
      <c r="A40" s="143"/>
      <c r="B40" s="40" t="s">
        <v>198</v>
      </c>
      <c r="C40" s="74" t="s">
        <v>61</v>
      </c>
      <c r="D40" s="44" t="s">
        <v>12</v>
      </c>
      <c r="E40" s="44" t="s">
        <v>166</v>
      </c>
      <c r="F40" s="44" t="s">
        <v>167</v>
      </c>
      <c r="G40" s="42" t="s">
        <v>51</v>
      </c>
      <c r="H40" s="42" t="s">
        <v>185</v>
      </c>
      <c r="I40" s="46" t="s">
        <v>382</v>
      </c>
      <c r="J40" s="85" t="s">
        <v>462</v>
      </c>
      <c r="K40" s="86" t="s">
        <v>462</v>
      </c>
      <c r="L40" s="101" t="s">
        <v>512</v>
      </c>
      <c r="M40" s="96"/>
      <c r="N40" s="96" t="str">
        <f t="shared" si="11"/>
        <v>0</v>
      </c>
      <c r="O40" s="96" t="str">
        <f t="shared" si="1"/>
        <v>0</v>
      </c>
      <c r="P40" s="96" t="str">
        <f t="shared" si="2"/>
        <v>0</v>
      </c>
      <c r="Q40" s="96" t="str">
        <f t="shared" si="3"/>
        <v>0</v>
      </c>
      <c r="R40" s="96" t="str">
        <f t="shared" si="4"/>
        <v>1</v>
      </c>
      <c r="S40" s="96" t="str">
        <f t="shared" si="5"/>
        <v>0</v>
      </c>
      <c r="T40" s="96" t="str">
        <f t="shared" si="6"/>
        <v>0</v>
      </c>
      <c r="U40" s="96" t="str">
        <f t="shared" si="7"/>
        <v>0</v>
      </c>
      <c r="V40" s="96" t="str">
        <f t="shared" si="8"/>
        <v>0</v>
      </c>
      <c r="W40" s="96" t="str">
        <f t="shared" si="9"/>
        <v>0</v>
      </c>
      <c r="X40" s="107" t="str">
        <f t="shared" si="10"/>
        <v>0</v>
      </c>
      <c r="Y40" s="113">
        <v>43454</v>
      </c>
      <c r="Z40" s="96"/>
      <c r="AA40" s="96"/>
      <c r="AB40" s="96"/>
      <c r="AC40" s="96"/>
      <c r="AD40" s="96"/>
    </row>
    <row r="41" spans="1:30" ht="54" customHeight="1">
      <c r="A41" s="143"/>
      <c r="B41" s="40" t="s">
        <v>200</v>
      </c>
      <c r="C41" s="74" t="s">
        <v>199</v>
      </c>
      <c r="D41" s="44" t="s">
        <v>12</v>
      </c>
      <c r="E41" s="44" t="s">
        <v>166</v>
      </c>
      <c r="F41" s="44" t="s">
        <v>167</v>
      </c>
      <c r="G41" s="42" t="s">
        <v>51</v>
      </c>
      <c r="H41" s="42" t="s">
        <v>170</v>
      </c>
      <c r="I41" s="76" t="s">
        <v>383</v>
      </c>
      <c r="J41" s="86" t="s">
        <v>479</v>
      </c>
      <c r="K41" s="86" t="s">
        <v>463</v>
      </c>
      <c r="L41" s="101"/>
      <c r="M41" s="121" t="s">
        <v>512</v>
      </c>
      <c r="N41" s="96" t="str">
        <f t="shared" si="11"/>
        <v>0</v>
      </c>
      <c r="O41" s="96" t="str">
        <f t="shared" si="1"/>
        <v>0</v>
      </c>
      <c r="P41" s="96" t="str">
        <f t="shared" si="2"/>
        <v>0</v>
      </c>
      <c r="Q41" s="96" t="str">
        <f t="shared" si="3"/>
        <v>0</v>
      </c>
      <c r="R41" s="96" t="str">
        <f t="shared" si="4"/>
        <v>0</v>
      </c>
      <c r="S41" s="96" t="str">
        <f t="shared" si="5"/>
        <v>0</v>
      </c>
      <c r="T41" s="96" t="str">
        <f t="shared" si="6"/>
        <v>0</v>
      </c>
      <c r="U41" s="96" t="str">
        <f t="shared" si="7"/>
        <v>0</v>
      </c>
      <c r="V41" s="96" t="str">
        <f t="shared" si="8"/>
        <v>0</v>
      </c>
      <c r="W41" s="96" t="str">
        <f t="shared" si="9"/>
        <v>0</v>
      </c>
      <c r="X41" s="107" t="str">
        <f t="shared" si="10"/>
        <v>0</v>
      </c>
      <c r="Y41" s="113">
        <v>43483</v>
      </c>
      <c r="Z41" s="114" t="s">
        <v>541</v>
      </c>
      <c r="AA41" s="96"/>
      <c r="AB41" s="96"/>
      <c r="AC41" s="96"/>
      <c r="AD41" s="96"/>
    </row>
    <row r="42" spans="1:30" ht="33" customHeight="1">
      <c r="A42" s="143"/>
      <c r="B42" s="40" t="s">
        <v>202</v>
      </c>
      <c r="C42" s="74" t="s">
        <v>201</v>
      </c>
      <c r="D42" s="44" t="s">
        <v>12</v>
      </c>
      <c r="E42" s="44" t="s">
        <v>166</v>
      </c>
      <c r="F42" s="44" t="s">
        <v>167</v>
      </c>
      <c r="G42" s="42" t="s">
        <v>51</v>
      </c>
      <c r="H42" s="42" t="s">
        <v>170</v>
      </c>
      <c r="I42" s="46" t="s">
        <v>273</v>
      </c>
      <c r="J42" s="85" t="s">
        <v>17</v>
      </c>
      <c r="K42" s="85" t="s">
        <v>17</v>
      </c>
      <c r="L42" s="101" t="s">
        <v>512</v>
      </c>
      <c r="M42" s="96"/>
      <c r="N42" s="96" t="str">
        <f t="shared" si="11"/>
        <v>1</v>
      </c>
      <c r="O42" s="96" t="str">
        <f t="shared" si="1"/>
        <v>0</v>
      </c>
      <c r="P42" s="96" t="str">
        <f t="shared" si="2"/>
        <v>0</v>
      </c>
      <c r="Q42" s="96" t="str">
        <f t="shared" si="3"/>
        <v>0</v>
      </c>
      <c r="R42" s="96" t="str">
        <f t="shared" si="4"/>
        <v>0</v>
      </c>
      <c r="S42" s="96" t="str">
        <f t="shared" si="5"/>
        <v>0</v>
      </c>
      <c r="T42" s="96" t="str">
        <f t="shared" si="6"/>
        <v>0</v>
      </c>
      <c r="U42" s="96" t="str">
        <f t="shared" si="7"/>
        <v>0</v>
      </c>
      <c r="V42" s="96" t="str">
        <f t="shared" si="8"/>
        <v>0</v>
      </c>
      <c r="W42" s="96" t="str">
        <f t="shared" si="9"/>
        <v>0</v>
      </c>
      <c r="X42" s="107" t="str">
        <f t="shared" si="10"/>
        <v>0</v>
      </c>
      <c r="Y42" s="113">
        <v>43460</v>
      </c>
      <c r="Z42" s="96"/>
      <c r="AA42" s="96"/>
      <c r="AB42" s="96"/>
      <c r="AC42" s="96"/>
      <c r="AD42" s="96"/>
    </row>
    <row r="43" spans="1:30" ht="59.25" customHeight="1">
      <c r="A43" s="143"/>
      <c r="B43" s="40" t="s">
        <v>204</v>
      </c>
      <c r="C43" s="74" t="s">
        <v>203</v>
      </c>
      <c r="D43" s="44" t="s">
        <v>12</v>
      </c>
      <c r="E43" s="44" t="s">
        <v>166</v>
      </c>
      <c r="F43" s="44" t="s">
        <v>167</v>
      </c>
      <c r="G43" s="42" t="s">
        <v>51</v>
      </c>
      <c r="H43" s="42" t="s">
        <v>170</v>
      </c>
      <c r="I43" s="46" t="s">
        <v>384</v>
      </c>
      <c r="J43" s="85" t="s">
        <v>472</v>
      </c>
      <c r="K43" s="85" t="s">
        <v>17</v>
      </c>
      <c r="L43" s="101" t="s">
        <v>512</v>
      </c>
      <c r="M43" s="96"/>
      <c r="N43" s="96" t="str">
        <f t="shared" si="11"/>
        <v>1</v>
      </c>
      <c r="O43" s="96" t="str">
        <f t="shared" si="1"/>
        <v>0</v>
      </c>
      <c r="P43" s="96" t="str">
        <f t="shared" si="2"/>
        <v>0</v>
      </c>
      <c r="Q43" s="96" t="str">
        <f t="shared" si="3"/>
        <v>0</v>
      </c>
      <c r="R43" s="96" t="str">
        <f t="shared" si="4"/>
        <v>0</v>
      </c>
      <c r="S43" s="96" t="str">
        <f t="shared" si="5"/>
        <v>0</v>
      </c>
      <c r="T43" s="96" t="str">
        <f t="shared" si="6"/>
        <v>0</v>
      </c>
      <c r="U43" s="96" t="str">
        <f t="shared" si="7"/>
        <v>0</v>
      </c>
      <c r="V43" s="96" t="str">
        <f t="shared" si="8"/>
        <v>0</v>
      </c>
      <c r="W43" s="96" t="str">
        <f t="shared" si="9"/>
        <v>0</v>
      </c>
      <c r="X43" s="107" t="str">
        <f t="shared" si="10"/>
        <v>0</v>
      </c>
      <c r="Y43" s="113">
        <v>43460</v>
      </c>
      <c r="Z43" s="96"/>
      <c r="AA43" s="96"/>
      <c r="AB43" s="96"/>
      <c r="AC43" s="96"/>
      <c r="AD43" s="96"/>
    </row>
    <row r="44" spans="1:30" ht="36.75" customHeight="1">
      <c r="A44" s="144"/>
      <c r="B44" s="40" t="s">
        <v>206</v>
      </c>
      <c r="C44" s="74" t="s">
        <v>205</v>
      </c>
      <c r="D44" s="44" t="s">
        <v>12</v>
      </c>
      <c r="E44" s="44" t="s">
        <v>166</v>
      </c>
      <c r="F44" s="44" t="s">
        <v>167</v>
      </c>
      <c r="G44" s="42" t="s">
        <v>51</v>
      </c>
      <c r="H44" s="42" t="s">
        <v>170</v>
      </c>
      <c r="I44" s="46" t="s">
        <v>385</v>
      </c>
      <c r="J44" s="86" t="s">
        <v>463</v>
      </c>
      <c r="K44" s="86" t="s">
        <v>463</v>
      </c>
      <c r="L44" s="101" t="s">
        <v>512</v>
      </c>
      <c r="M44" s="96"/>
      <c r="N44" s="96" t="str">
        <f t="shared" si="11"/>
        <v>0</v>
      </c>
      <c r="O44" s="96" t="str">
        <f t="shared" si="1"/>
        <v>0</v>
      </c>
      <c r="P44" s="96" t="str">
        <f t="shared" si="2"/>
        <v>0</v>
      </c>
      <c r="Q44" s="96" t="str">
        <f t="shared" si="3"/>
        <v>1</v>
      </c>
      <c r="R44" s="96" t="str">
        <f t="shared" si="4"/>
        <v>0</v>
      </c>
      <c r="S44" s="96" t="str">
        <f t="shared" si="5"/>
        <v>0</v>
      </c>
      <c r="T44" s="96" t="str">
        <f t="shared" si="6"/>
        <v>0</v>
      </c>
      <c r="U44" s="96" t="str">
        <f t="shared" si="7"/>
        <v>0</v>
      </c>
      <c r="V44" s="96" t="str">
        <f t="shared" si="8"/>
        <v>0</v>
      </c>
      <c r="W44" s="96" t="str">
        <f t="shared" si="9"/>
        <v>0</v>
      </c>
      <c r="X44" s="107" t="str">
        <f t="shared" si="10"/>
        <v>0</v>
      </c>
      <c r="Y44" s="113">
        <v>43483</v>
      </c>
      <c r="Z44" s="114" t="s">
        <v>540</v>
      </c>
      <c r="AA44" s="96"/>
      <c r="AB44" s="96"/>
      <c r="AC44" s="96"/>
      <c r="AD44" s="96"/>
    </row>
    <row r="45" spans="1:30" ht="48.75" customHeight="1">
      <c r="A45" s="140" t="s">
        <v>256</v>
      </c>
      <c r="B45" s="40" t="s">
        <v>207</v>
      </c>
      <c r="C45" s="48" t="s">
        <v>51</v>
      </c>
      <c r="D45" s="44" t="s">
        <v>12</v>
      </c>
      <c r="E45" s="44" t="s">
        <v>166</v>
      </c>
      <c r="F45" s="44" t="s">
        <v>167</v>
      </c>
      <c r="G45" s="42" t="s">
        <v>51</v>
      </c>
      <c r="H45" s="43" t="s">
        <v>81</v>
      </c>
      <c r="I45" s="67" t="s">
        <v>276</v>
      </c>
      <c r="J45" s="67" t="s">
        <v>51</v>
      </c>
      <c r="K45" s="67" t="s">
        <v>51</v>
      </c>
      <c r="L45" s="101"/>
      <c r="M45" s="96"/>
      <c r="N45" s="96" t="str">
        <f t="shared" si="11"/>
        <v>0</v>
      </c>
      <c r="O45" s="96" t="str">
        <f t="shared" si="1"/>
        <v>0</v>
      </c>
      <c r="P45" s="96" t="str">
        <f t="shared" si="2"/>
        <v>0</v>
      </c>
      <c r="Q45" s="96" t="str">
        <f t="shared" si="3"/>
        <v>0</v>
      </c>
      <c r="R45" s="96" t="str">
        <f t="shared" si="4"/>
        <v>0</v>
      </c>
      <c r="S45" s="96" t="str">
        <f t="shared" si="5"/>
        <v>0</v>
      </c>
      <c r="T45" s="96" t="str">
        <f t="shared" si="6"/>
        <v>0</v>
      </c>
      <c r="U45" s="96" t="str">
        <f t="shared" si="7"/>
        <v>0</v>
      </c>
      <c r="V45" s="96" t="str">
        <f t="shared" si="8"/>
        <v>0</v>
      </c>
      <c r="W45" s="96" t="str">
        <f t="shared" si="9"/>
        <v>0</v>
      </c>
      <c r="X45" s="107" t="str">
        <f t="shared" si="10"/>
        <v>0</v>
      </c>
      <c r="Y45" s="96"/>
      <c r="Z45" s="96"/>
      <c r="AA45" s="96"/>
      <c r="AB45" s="96"/>
      <c r="AC45" s="96"/>
      <c r="AD45" s="96"/>
    </row>
    <row r="46" spans="1:30" ht="57.75" customHeight="1">
      <c r="A46" s="143"/>
      <c r="B46" s="40" t="s">
        <v>274</v>
      </c>
      <c r="C46" s="48" t="s">
        <v>387</v>
      </c>
      <c r="D46" s="44" t="s">
        <v>12</v>
      </c>
      <c r="E46" s="44" t="s">
        <v>166</v>
      </c>
      <c r="F46" s="44" t="s">
        <v>167</v>
      </c>
      <c r="G46" s="42" t="s">
        <v>51</v>
      </c>
      <c r="H46" s="43" t="s">
        <v>81</v>
      </c>
      <c r="I46" s="75" t="s">
        <v>388</v>
      </c>
      <c r="J46" s="86" t="s">
        <v>473</v>
      </c>
      <c r="K46" s="86" t="s">
        <v>464</v>
      </c>
      <c r="L46" s="101"/>
      <c r="M46" s="101" t="s">
        <v>512</v>
      </c>
      <c r="N46" s="96" t="str">
        <f t="shared" si="11"/>
        <v>0</v>
      </c>
      <c r="O46" s="96" t="str">
        <f t="shared" si="1"/>
        <v>0</v>
      </c>
      <c r="P46" s="96" t="str">
        <f t="shared" si="2"/>
        <v>0</v>
      </c>
      <c r="Q46" s="96" t="str">
        <f t="shared" si="3"/>
        <v>0</v>
      </c>
      <c r="R46" s="96" t="str">
        <f t="shared" si="4"/>
        <v>0</v>
      </c>
      <c r="S46" s="96" t="str">
        <f t="shared" si="5"/>
        <v>0</v>
      </c>
      <c r="T46" s="96" t="str">
        <f t="shared" si="6"/>
        <v>0</v>
      </c>
      <c r="U46" s="96" t="str">
        <f t="shared" si="7"/>
        <v>0</v>
      </c>
      <c r="V46" s="96" t="str">
        <f t="shared" si="8"/>
        <v>0</v>
      </c>
      <c r="W46" s="96" t="str">
        <f t="shared" si="9"/>
        <v>0</v>
      </c>
      <c r="X46" s="107" t="str">
        <f t="shared" si="10"/>
        <v>0</v>
      </c>
      <c r="Y46" s="96"/>
      <c r="Z46" s="96"/>
      <c r="AA46" s="96"/>
      <c r="AB46" s="96"/>
      <c r="AC46" s="96"/>
      <c r="AD46" s="96"/>
    </row>
    <row r="47" spans="1:30" ht="96.75" customHeight="1">
      <c r="A47" s="144"/>
      <c r="B47" s="50" t="s">
        <v>275</v>
      </c>
      <c r="C47" s="48" t="s">
        <v>386</v>
      </c>
      <c r="D47" s="44" t="s">
        <v>12</v>
      </c>
      <c r="E47" s="44" t="s">
        <v>166</v>
      </c>
      <c r="F47" s="44" t="s">
        <v>167</v>
      </c>
      <c r="G47" s="42" t="s">
        <v>51</v>
      </c>
      <c r="H47" s="43" t="s">
        <v>81</v>
      </c>
      <c r="I47" s="75" t="s">
        <v>389</v>
      </c>
      <c r="J47" s="86" t="s">
        <v>459</v>
      </c>
      <c r="K47" s="86" t="s">
        <v>459</v>
      </c>
      <c r="L47" s="101"/>
      <c r="M47" s="101" t="s">
        <v>512</v>
      </c>
      <c r="N47" s="96" t="str">
        <f t="shared" si="11"/>
        <v>0</v>
      </c>
      <c r="O47" s="96" t="str">
        <f t="shared" si="1"/>
        <v>0</v>
      </c>
      <c r="P47" s="96" t="str">
        <f t="shared" si="2"/>
        <v>0</v>
      </c>
      <c r="Q47" s="96" t="str">
        <f t="shared" si="3"/>
        <v>0</v>
      </c>
      <c r="R47" s="96" t="str">
        <f t="shared" si="4"/>
        <v>0</v>
      </c>
      <c r="S47" s="96" t="str">
        <f t="shared" si="5"/>
        <v>0</v>
      </c>
      <c r="T47" s="96" t="str">
        <f t="shared" si="6"/>
        <v>0</v>
      </c>
      <c r="U47" s="96" t="str">
        <f t="shared" si="7"/>
        <v>0</v>
      </c>
      <c r="V47" s="96" t="str">
        <f t="shared" si="8"/>
        <v>0</v>
      </c>
      <c r="W47" s="96" t="str">
        <f t="shared" si="9"/>
        <v>0</v>
      </c>
      <c r="X47" s="107" t="str">
        <f t="shared" si="10"/>
        <v>0</v>
      </c>
      <c r="Y47" s="117"/>
      <c r="Z47" s="116" t="s">
        <v>528</v>
      </c>
      <c r="AA47" s="96"/>
      <c r="AB47" s="96"/>
      <c r="AC47" s="96"/>
      <c r="AD47" s="96"/>
    </row>
    <row r="48" spans="1:30" ht="30">
      <c r="A48" s="140" t="s">
        <v>257</v>
      </c>
      <c r="B48" s="40" t="s">
        <v>209</v>
      </c>
      <c r="C48" s="74" t="s">
        <v>208</v>
      </c>
      <c r="D48" s="44" t="s">
        <v>12</v>
      </c>
      <c r="E48" s="44" t="s">
        <v>166</v>
      </c>
      <c r="F48" s="44" t="s">
        <v>178</v>
      </c>
      <c r="G48" s="42" t="s">
        <v>182</v>
      </c>
      <c r="H48" s="42" t="s">
        <v>182</v>
      </c>
      <c r="I48" s="46" t="s">
        <v>390</v>
      </c>
      <c r="J48" s="85" t="s">
        <v>465</v>
      </c>
      <c r="K48" s="86" t="s">
        <v>465</v>
      </c>
      <c r="L48" s="101" t="s">
        <v>512</v>
      </c>
      <c r="M48" s="96"/>
      <c r="N48" s="96" t="str">
        <f t="shared" si="11"/>
        <v>0</v>
      </c>
      <c r="O48" s="96" t="str">
        <f t="shared" si="1"/>
        <v>0</v>
      </c>
      <c r="P48" s="96" t="str">
        <f t="shared" si="2"/>
        <v>0</v>
      </c>
      <c r="Q48" s="96" t="str">
        <f t="shared" si="3"/>
        <v>0</v>
      </c>
      <c r="R48" s="96" t="str">
        <f t="shared" si="4"/>
        <v>0</v>
      </c>
      <c r="S48" s="96" t="str">
        <f t="shared" si="5"/>
        <v>1</v>
      </c>
      <c r="T48" s="96" t="str">
        <f t="shared" si="6"/>
        <v>0</v>
      </c>
      <c r="U48" s="96" t="str">
        <f t="shared" si="7"/>
        <v>0</v>
      </c>
      <c r="V48" s="96" t="str">
        <f t="shared" si="8"/>
        <v>0</v>
      </c>
      <c r="W48" s="96" t="str">
        <f t="shared" si="9"/>
        <v>0</v>
      </c>
      <c r="X48" s="107" t="str">
        <f t="shared" si="10"/>
        <v>0</v>
      </c>
      <c r="Y48" s="96"/>
      <c r="Z48" s="96"/>
      <c r="AA48" s="96"/>
      <c r="AB48" s="96"/>
      <c r="AC48" s="96"/>
      <c r="AD48" s="96"/>
    </row>
    <row r="49" spans="1:30" ht="33" customHeight="1">
      <c r="A49" s="143"/>
      <c r="B49" s="40" t="s">
        <v>210</v>
      </c>
      <c r="C49" s="74" t="s">
        <v>392</v>
      </c>
      <c r="D49" s="44" t="s">
        <v>12</v>
      </c>
      <c r="E49" s="44" t="s">
        <v>166</v>
      </c>
      <c r="F49" s="44" t="s">
        <v>178</v>
      </c>
      <c r="G49" s="42" t="s">
        <v>76</v>
      </c>
      <c r="H49" s="42" t="s">
        <v>76</v>
      </c>
      <c r="I49" s="46" t="s">
        <v>391</v>
      </c>
      <c r="J49" s="85" t="s">
        <v>465</v>
      </c>
      <c r="K49" s="86" t="s">
        <v>465</v>
      </c>
      <c r="L49" s="101"/>
      <c r="M49" s="121" t="s">
        <v>512</v>
      </c>
      <c r="N49" s="96" t="str">
        <f t="shared" si="11"/>
        <v>0</v>
      </c>
      <c r="O49" s="96" t="str">
        <f t="shared" si="1"/>
        <v>0</v>
      </c>
      <c r="P49" s="96" t="str">
        <f t="shared" si="2"/>
        <v>0</v>
      </c>
      <c r="Q49" s="96" t="str">
        <f t="shared" si="3"/>
        <v>0</v>
      </c>
      <c r="R49" s="96" t="str">
        <f t="shared" si="4"/>
        <v>0</v>
      </c>
      <c r="S49" s="96" t="str">
        <f t="shared" si="5"/>
        <v>0</v>
      </c>
      <c r="T49" s="96" t="str">
        <f t="shared" si="6"/>
        <v>0</v>
      </c>
      <c r="U49" s="96" t="str">
        <f t="shared" si="7"/>
        <v>0</v>
      </c>
      <c r="V49" s="96" t="str">
        <f t="shared" si="8"/>
        <v>0</v>
      </c>
      <c r="W49" s="96" t="str">
        <f t="shared" si="9"/>
        <v>0</v>
      </c>
      <c r="X49" s="107" t="str">
        <f t="shared" si="10"/>
        <v>0</v>
      </c>
      <c r="Y49" s="113">
        <v>43483</v>
      </c>
      <c r="Z49" s="122" t="s">
        <v>536</v>
      </c>
      <c r="AA49" s="96"/>
      <c r="AB49" s="96"/>
      <c r="AC49" s="96"/>
      <c r="AD49" s="96"/>
    </row>
    <row r="50" spans="1:30" ht="24.75" customHeight="1">
      <c r="A50" s="144"/>
      <c r="B50" s="40" t="s">
        <v>211</v>
      </c>
      <c r="C50" s="74" t="s">
        <v>480</v>
      </c>
      <c r="D50" s="51" t="s">
        <v>12</v>
      </c>
      <c r="E50" s="51" t="s">
        <v>166</v>
      </c>
      <c r="F50" s="51" t="s">
        <v>178</v>
      </c>
      <c r="G50" s="52" t="s">
        <v>76</v>
      </c>
      <c r="H50" s="52" t="s">
        <v>76</v>
      </c>
      <c r="I50" s="80" t="s">
        <v>393</v>
      </c>
      <c r="J50" s="85" t="s">
        <v>465</v>
      </c>
      <c r="K50" s="86" t="s">
        <v>465</v>
      </c>
      <c r="L50" s="101"/>
      <c r="M50" s="121" t="s">
        <v>512</v>
      </c>
      <c r="N50" s="96" t="str">
        <f t="shared" si="11"/>
        <v>0</v>
      </c>
      <c r="O50" s="96" t="str">
        <f t="shared" si="1"/>
        <v>0</v>
      </c>
      <c r="P50" s="96" t="str">
        <f t="shared" si="2"/>
        <v>0</v>
      </c>
      <c r="Q50" s="96" t="str">
        <f t="shared" si="3"/>
        <v>0</v>
      </c>
      <c r="R50" s="96" t="str">
        <f t="shared" si="4"/>
        <v>0</v>
      </c>
      <c r="S50" s="96" t="str">
        <f t="shared" si="5"/>
        <v>0</v>
      </c>
      <c r="T50" s="96" t="str">
        <f t="shared" si="6"/>
        <v>0</v>
      </c>
      <c r="U50" s="96" t="str">
        <f t="shared" si="7"/>
        <v>0</v>
      </c>
      <c r="V50" s="96" t="str">
        <f t="shared" si="8"/>
        <v>0</v>
      </c>
      <c r="W50" s="96" t="str">
        <f t="shared" si="9"/>
        <v>0</v>
      </c>
      <c r="X50" s="107" t="str">
        <f t="shared" si="10"/>
        <v>0</v>
      </c>
      <c r="Y50" s="113">
        <v>43483</v>
      </c>
      <c r="Z50" s="123" t="s">
        <v>537</v>
      </c>
      <c r="AA50" s="96"/>
      <c r="AB50" s="96"/>
      <c r="AC50" s="96"/>
      <c r="AD50" s="96"/>
    </row>
    <row r="51" spans="1:30" ht="27" customHeight="1">
      <c r="A51" s="140" t="s">
        <v>258</v>
      </c>
      <c r="B51" s="131" t="s">
        <v>277</v>
      </c>
      <c r="C51" s="73" t="s">
        <v>306</v>
      </c>
      <c r="D51" s="69" t="s">
        <v>12</v>
      </c>
      <c r="E51" s="69" t="s">
        <v>166</v>
      </c>
      <c r="F51" s="69" t="s">
        <v>178</v>
      </c>
      <c r="G51" s="70"/>
      <c r="H51" s="54" t="s">
        <v>212</v>
      </c>
      <c r="I51" s="81" t="s">
        <v>394</v>
      </c>
      <c r="J51" s="87" t="s">
        <v>462</v>
      </c>
      <c r="K51" s="91" t="s">
        <v>462</v>
      </c>
      <c r="L51" s="101" t="s">
        <v>512</v>
      </c>
      <c r="M51" s="101"/>
      <c r="N51" s="96" t="str">
        <f t="shared" si="11"/>
        <v>0</v>
      </c>
      <c r="O51" s="96" t="str">
        <f t="shared" si="1"/>
        <v>0</v>
      </c>
      <c r="P51" s="96" t="str">
        <f t="shared" si="2"/>
        <v>0</v>
      </c>
      <c r="Q51" s="96" t="str">
        <f t="shared" si="3"/>
        <v>0</v>
      </c>
      <c r="R51" s="96" t="str">
        <f t="shared" si="4"/>
        <v>1</v>
      </c>
      <c r="S51" s="96" t="str">
        <f t="shared" si="5"/>
        <v>0</v>
      </c>
      <c r="T51" s="96" t="str">
        <f t="shared" si="6"/>
        <v>0</v>
      </c>
      <c r="U51" s="96" t="str">
        <f t="shared" si="7"/>
        <v>0</v>
      </c>
      <c r="V51" s="96" t="str">
        <f t="shared" si="8"/>
        <v>0</v>
      </c>
      <c r="W51" s="96" t="str">
        <f t="shared" si="9"/>
        <v>0</v>
      </c>
      <c r="X51" s="107" t="str">
        <f t="shared" si="10"/>
        <v>0</v>
      </c>
      <c r="Y51" s="113">
        <v>43454</v>
      </c>
      <c r="Z51" s="96"/>
      <c r="AA51" s="96"/>
      <c r="AB51" s="96"/>
      <c r="AC51" s="96"/>
      <c r="AD51" s="96"/>
    </row>
    <row r="52" spans="1:30" ht="15.75" customHeight="1">
      <c r="A52" s="143"/>
      <c r="B52" s="132"/>
      <c r="C52" s="74" t="s">
        <v>279</v>
      </c>
      <c r="D52" s="69" t="s">
        <v>12</v>
      </c>
      <c r="E52" s="69" t="s">
        <v>166</v>
      </c>
      <c r="F52" s="69" t="s">
        <v>178</v>
      </c>
      <c r="G52" s="70"/>
      <c r="H52" s="54" t="s">
        <v>212</v>
      </c>
      <c r="I52" s="78" t="s">
        <v>395</v>
      </c>
      <c r="J52" s="87" t="s">
        <v>462</v>
      </c>
      <c r="K52" s="91" t="s">
        <v>462</v>
      </c>
      <c r="L52" s="101"/>
      <c r="M52" s="101" t="s">
        <v>512</v>
      </c>
      <c r="N52" s="96" t="str">
        <f t="shared" si="11"/>
        <v>0</v>
      </c>
      <c r="O52" s="96" t="str">
        <f t="shared" si="1"/>
        <v>0</v>
      </c>
      <c r="P52" s="96" t="str">
        <f t="shared" si="2"/>
        <v>0</v>
      </c>
      <c r="Q52" s="96" t="str">
        <f t="shared" si="3"/>
        <v>0</v>
      </c>
      <c r="R52" s="96" t="str">
        <f t="shared" si="4"/>
        <v>0</v>
      </c>
      <c r="S52" s="96" t="str">
        <f t="shared" si="5"/>
        <v>0</v>
      </c>
      <c r="T52" s="96" t="str">
        <f t="shared" si="6"/>
        <v>0</v>
      </c>
      <c r="U52" s="96" t="str">
        <f t="shared" si="7"/>
        <v>0</v>
      </c>
      <c r="V52" s="96" t="str">
        <f t="shared" si="8"/>
        <v>0</v>
      </c>
      <c r="W52" s="96" t="str">
        <f t="shared" si="9"/>
        <v>0</v>
      </c>
      <c r="X52" s="107" t="str">
        <f t="shared" si="10"/>
        <v>0</v>
      </c>
      <c r="Y52" s="113">
        <v>43454</v>
      </c>
      <c r="Z52" s="96"/>
      <c r="AA52" s="96"/>
      <c r="AB52" s="96"/>
      <c r="AC52" s="96"/>
      <c r="AD52" s="96"/>
    </row>
    <row r="53" spans="1:30" ht="63.75">
      <c r="A53" s="143"/>
      <c r="B53" s="132"/>
      <c r="C53" s="74" t="s">
        <v>280</v>
      </c>
      <c r="D53" s="69" t="s">
        <v>12</v>
      </c>
      <c r="E53" s="69" t="s">
        <v>166</v>
      </c>
      <c r="F53" s="69" t="s">
        <v>178</v>
      </c>
      <c r="G53" s="120" t="s">
        <v>531</v>
      </c>
      <c r="H53" s="54" t="s">
        <v>212</v>
      </c>
      <c r="I53" s="78" t="s">
        <v>380</v>
      </c>
      <c r="J53" s="88" t="s">
        <v>463</v>
      </c>
      <c r="K53" s="89" t="s">
        <v>463</v>
      </c>
      <c r="L53" s="101" t="s">
        <v>512</v>
      </c>
      <c r="M53" s="96"/>
      <c r="N53" s="96" t="str">
        <f t="shared" si="11"/>
        <v>0</v>
      </c>
      <c r="O53" s="96" t="str">
        <f t="shared" si="1"/>
        <v>0</v>
      </c>
      <c r="P53" s="96" t="str">
        <f t="shared" si="2"/>
        <v>0</v>
      </c>
      <c r="Q53" s="96" t="str">
        <f t="shared" si="3"/>
        <v>1</v>
      </c>
      <c r="R53" s="96" t="str">
        <f t="shared" si="4"/>
        <v>0</v>
      </c>
      <c r="S53" s="96" t="str">
        <f t="shared" si="5"/>
        <v>0</v>
      </c>
      <c r="T53" s="96" t="str">
        <f t="shared" si="6"/>
        <v>0</v>
      </c>
      <c r="U53" s="96" t="str">
        <f t="shared" si="7"/>
        <v>0</v>
      </c>
      <c r="V53" s="96" t="str">
        <f t="shared" si="8"/>
        <v>0</v>
      </c>
      <c r="W53" s="96" t="str">
        <f t="shared" si="9"/>
        <v>0</v>
      </c>
      <c r="X53" s="107" t="str">
        <f t="shared" si="10"/>
        <v>0</v>
      </c>
      <c r="Y53" s="113">
        <v>43483</v>
      </c>
      <c r="Z53" s="115"/>
      <c r="AA53" s="96"/>
      <c r="AB53" s="96"/>
      <c r="AC53" s="96"/>
      <c r="AD53" s="96"/>
    </row>
    <row r="54" spans="1:30" ht="45">
      <c r="A54" s="143"/>
      <c r="B54" s="132"/>
      <c r="C54" s="74" t="s">
        <v>396</v>
      </c>
      <c r="D54" s="69" t="s">
        <v>12</v>
      </c>
      <c r="E54" s="69" t="s">
        <v>166</v>
      </c>
      <c r="F54" s="69" t="s">
        <v>178</v>
      </c>
      <c r="G54" s="70"/>
      <c r="H54" s="54" t="s">
        <v>212</v>
      </c>
      <c r="I54" s="78" t="s">
        <v>397</v>
      </c>
      <c r="J54" s="87" t="s">
        <v>462</v>
      </c>
      <c r="K54" s="91" t="s">
        <v>462</v>
      </c>
      <c r="L54" s="101" t="s">
        <v>512</v>
      </c>
      <c r="M54" s="96"/>
      <c r="N54" s="96" t="str">
        <f t="shared" si="11"/>
        <v>0</v>
      </c>
      <c r="O54" s="96" t="str">
        <f t="shared" si="1"/>
        <v>0</v>
      </c>
      <c r="P54" s="96" t="str">
        <f t="shared" si="2"/>
        <v>0</v>
      </c>
      <c r="Q54" s="96" t="str">
        <f t="shared" si="3"/>
        <v>0</v>
      </c>
      <c r="R54" s="96" t="str">
        <f t="shared" si="4"/>
        <v>1</v>
      </c>
      <c r="S54" s="96" t="str">
        <f t="shared" si="5"/>
        <v>0</v>
      </c>
      <c r="T54" s="96" t="str">
        <f t="shared" si="6"/>
        <v>0</v>
      </c>
      <c r="U54" s="96" t="str">
        <f t="shared" si="7"/>
        <v>0</v>
      </c>
      <c r="V54" s="96" t="str">
        <f t="shared" si="8"/>
        <v>0</v>
      </c>
      <c r="W54" s="96" t="str">
        <f t="shared" si="9"/>
        <v>0</v>
      </c>
      <c r="X54" s="107" t="str">
        <f t="shared" si="10"/>
        <v>0</v>
      </c>
      <c r="Y54" s="113">
        <v>43454</v>
      </c>
      <c r="Z54" s="96"/>
      <c r="AA54" s="96"/>
      <c r="AB54" s="96"/>
      <c r="AC54" s="96"/>
      <c r="AD54" s="96"/>
    </row>
    <row r="55" spans="1:30" ht="90">
      <c r="A55" s="143"/>
      <c r="B55" s="132"/>
      <c r="C55" s="74" t="s">
        <v>281</v>
      </c>
      <c r="D55" s="69" t="s">
        <v>12</v>
      </c>
      <c r="E55" s="69" t="s">
        <v>166</v>
      </c>
      <c r="F55" s="69" t="s">
        <v>178</v>
      </c>
      <c r="G55" s="70"/>
      <c r="H55" s="54" t="s">
        <v>212</v>
      </c>
      <c r="I55" s="78" t="s">
        <v>278</v>
      </c>
      <c r="J55" s="87" t="s">
        <v>462</v>
      </c>
      <c r="K55" s="91" t="s">
        <v>462</v>
      </c>
      <c r="L55" s="101"/>
      <c r="M55" s="101" t="s">
        <v>512</v>
      </c>
      <c r="N55" s="96" t="str">
        <f t="shared" si="11"/>
        <v>0</v>
      </c>
      <c r="O55" s="96" t="str">
        <f t="shared" si="1"/>
        <v>0</v>
      </c>
      <c r="P55" s="96" t="str">
        <f t="shared" si="2"/>
        <v>0</v>
      </c>
      <c r="Q55" s="96" t="str">
        <f t="shared" si="3"/>
        <v>0</v>
      </c>
      <c r="R55" s="96" t="str">
        <f t="shared" si="4"/>
        <v>0</v>
      </c>
      <c r="S55" s="96" t="str">
        <f t="shared" si="5"/>
        <v>0</v>
      </c>
      <c r="T55" s="96" t="str">
        <f t="shared" si="6"/>
        <v>0</v>
      </c>
      <c r="U55" s="96" t="str">
        <f t="shared" si="7"/>
        <v>0</v>
      </c>
      <c r="V55" s="96" t="str">
        <f t="shared" si="8"/>
        <v>0</v>
      </c>
      <c r="W55" s="96" t="str">
        <f t="shared" si="9"/>
        <v>0</v>
      </c>
      <c r="X55" s="107" t="str">
        <f t="shared" si="10"/>
        <v>0</v>
      </c>
      <c r="Y55" s="113">
        <v>43454</v>
      </c>
      <c r="Z55" s="96"/>
      <c r="AA55" s="96"/>
      <c r="AB55" s="96"/>
      <c r="AC55" s="96"/>
      <c r="AD55" s="96"/>
    </row>
    <row r="56" spans="1:30" ht="45">
      <c r="A56" s="143"/>
      <c r="B56" s="132"/>
      <c r="C56" s="74" t="s">
        <v>283</v>
      </c>
      <c r="D56" s="69" t="s">
        <v>12</v>
      </c>
      <c r="E56" s="69" t="s">
        <v>166</v>
      </c>
      <c r="F56" s="69" t="s">
        <v>178</v>
      </c>
      <c r="G56" s="70"/>
      <c r="H56" s="54" t="s">
        <v>212</v>
      </c>
      <c r="I56" s="78" t="s">
        <v>282</v>
      </c>
      <c r="J56" s="87" t="s">
        <v>462</v>
      </c>
      <c r="K56" s="91" t="s">
        <v>462</v>
      </c>
      <c r="L56" s="101" t="s">
        <v>512</v>
      </c>
      <c r="M56" s="96"/>
      <c r="N56" s="96" t="str">
        <f t="shared" si="11"/>
        <v>0</v>
      </c>
      <c r="O56" s="96" t="str">
        <f t="shared" si="1"/>
        <v>0</v>
      </c>
      <c r="P56" s="96" t="str">
        <f t="shared" si="2"/>
        <v>0</v>
      </c>
      <c r="Q56" s="96" t="str">
        <f t="shared" si="3"/>
        <v>0</v>
      </c>
      <c r="R56" s="96" t="str">
        <f t="shared" si="4"/>
        <v>1</v>
      </c>
      <c r="S56" s="96" t="str">
        <f t="shared" si="5"/>
        <v>0</v>
      </c>
      <c r="T56" s="96" t="str">
        <f t="shared" si="6"/>
        <v>0</v>
      </c>
      <c r="U56" s="96" t="str">
        <f t="shared" si="7"/>
        <v>0</v>
      </c>
      <c r="V56" s="96" t="str">
        <f t="shared" si="8"/>
        <v>0</v>
      </c>
      <c r="W56" s="96" t="str">
        <f t="shared" si="9"/>
        <v>0</v>
      </c>
      <c r="X56" s="107" t="str">
        <f t="shared" si="10"/>
        <v>0</v>
      </c>
      <c r="Y56" s="113">
        <v>43454</v>
      </c>
      <c r="Z56" s="96"/>
      <c r="AA56" s="96"/>
      <c r="AB56" s="96"/>
      <c r="AC56" s="96"/>
      <c r="AD56" s="96"/>
    </row>
    <row r="57" spans="1:30" ht="45">
      <c r="A57" s="143"/>
      <c r="B57" s="132"/>
      <c r="C57" s="74" t="s">
        <v>285</v>
      </c>
      <c r="D57" s="69" t="s">
        <v>12</v>
      </c>
      <c r="E57" s="69" t="s">
        <v>166</v>
      </c>
      <c r="F57" s="69" t="s">
        <v>178</v>
      </c>
      <c r="G57" s="70"/>
      <c r="H57" s="54" t="s">
        <v>212</v>
      </c>
      <c r="I57" s="78" t="s">
        <v>284</v>
      </c>
      <c r="J57" s="87" t="s">
        <v>462</v>
      </c>
      <c r="K57" s="91" t="s">
        <v>462</v>
      </c>
      <c r="L57" s="101" t="s">
        <v>512</v>
      </c>
      <c r="M57" s="96"/>
      <c r="N57" s="96" t="str">
        <f t="shared" si="11"/>
        <v>0</v>
      </c>
      <c r="O57" s="96" t="str">
        <f t="shared" si="1"/>
        <v>0</v>
      </c>
      <c r="P57" s="96" t="str">
        <f t="shared" si="2"/>
        <v>0</v>
      </c>
      <c r="Q57" s="96" t="str">
        <f t="shared" si="3"/>
        <v>0</v>
      </c>
      <c r="R57" s="96" t="str">
        <f t="shared" si="4"/>
        <v>1</v>
      </c>
      <c r="S57" s="96" t="str">
        <f t="shared" si="5"/>
        <v>0</v>
      </c>
      <c r="T57" s="96" t="str">
        <f t="shared" si="6"/>
        <v>0</v>
      </c>
      <c r="U57" s="96" t="str">
        <f t="shared" si="7"/>
        <v>0</v>
      </c>
      <c r="V57" s="96" t="str">
        <f t="shared" si="8"/>
        <v>0</v>
      </c>
      <c r="W57" s="96" t="str">
        <f t="shared" si="9"/>
        <v>0</v>
      </c>
      <c r="X57" s="107" t="str">
        <f t="shared" si="10"/>
        <v>0</v>
      </c>
      <c r="Y57" s="113">
        <v>43454</v>
      </c>
      <c r="Z57" s="96"/>
      <c r="AA57" s="96"/>
      <c r="AB57" s="96"/>
      <c r="AC57" s="96"/>
      <c r="AD57" s="96"/>
    </row>
    <row r="58" spans="1:30" ht="60">
      <c r="A58" s="143"/>
      <c r="B58" s="132"/>
      <c r="C58" s="74" t="s">
        <v>286</v>
      </c>
      <c r="D58" s="69" t="s">
        <v>12</v>
      </c>
      <c r="E58" s="69" t="s">
        <v>166</v>
      </c>
      <c r="F58" s="69" t="s">
        <v>178</v>
      </c>
      <c r="G58" s="70"/>
      <c r="H58" s="54" t="s">
        <v>212</v>
      </c>
      <c r="I58" s="77" t="s">
        <v>398</v>
      </c>
      <c r="J58" s="88" t="s">
        <v>466</v>
      </c>
      <c r="K58" s="89" t="s">
        <v>466</v>
      </c>
      <c r="L58" s="101" t="s">
        <v>512</v>
      </c>
      <c r="M58" s="121"/>
      <c r="N58" s="96" t="str">
        <f t="shared" si="11"/>
        <v>0</v>
      </c>
      <c r="O58" s="96" t="str">
        <f t="shared" si="1"/>
        <v>0</v>
      </c>
      <c r="P58" s="96" t="str">
        <f t="shared" si="2"/>
        <v>0</v>
      </c>
      <c r="Q58" s="96" t="str">
        <f t="shared" si="3"/>
        <v>0</v>
      </c>
      <c r="R58" s="96" t="str">
        <f t="shared" si="4"/>
        <v>0</v>
      </c>
      <c r="S58" s="96" t="str">
        <f t="shared" si="5"/>
        <v>0</v>
      </c>
      <c r="T58" s="96" t="str">
        <f t="shared" si="6"/>
        <v>0</v>
      </c>
      <c r="U58" s="96" t="str">
        <f t="shared" si="7"/>
        <v>0</v>
      </c>
      <c r="V58" s="96" t="str">
        <f t="shared" si="8"/>
        <v>0</v>
      </c>
      <c r="W58" s="96" t="str">
        <f t="shared" si="9"/>
        <v>1</v>
      </c>
      <c r="X58" s="107" t="str">
        <f t="shared" si="10"/>
        <v>0</v>
      </c>
      <c r="Y58" s="96"/>
      <c r="Z58" s="96"/>
      <c r="AA58" s="96"/>
      <c r="AB58" s="96"/>
      <c r="AC58" s="96"/>
      <c r="AD58" s="96"/>
    </row>
    <row r="59" spans="1:30" ht="29.25" customHeight="1">
      <c r="A59" s="143"/>
      <c r="B59" s="132"/>
      <c r="C59" s="74" t="s">
        <v>139</v>
      </c>
      <c r="D59" s="69" t="s">
        <v>12</v>
      </c>
      <c r="E59" s="69" t="s">
        <v>166</v>
      </c>
      <c r="F59" s="69" t="s">
        <v>178</v>
      </c>
      <c r="G59" s="70"/>
      <c r="H59" s="54" t="s">
        <v>212</v>
      </c>
      <c r="I59" s="78" t="s">
        <v>399</v>
      </c>
      <c r="J59" s="88" t="s">
        <v>247</v>
      </c>
      <c r="K59" s="89" t="s">
        <v>247</v>
      </c>
      <c r="L59" s="101" t="s">
        <v>512</v>
      </c>
      <c r="M59" s="96"/>
      <c r="N59" s="96" t="str">
        <f t="shared" si="11"/>
        <v>0</v>
      </c>
      <c r="O59" s="96" t="str">
        <f t="shared" si="1"/>
        <v>0</v>
      </c>
      <c r="P59" s="96" t="str">
        <f t="shared" si="2"/>
        <v>0</v>
      </c>
      <c r="Q59" s="96" t="str">
        <f t="shared" si="3"/>
        <v>0</v>
      </c>
      <c r="R59" s="96" t="str">
        <f t="shared" si="4"/>
        <v>0</v>
      </c>
      <c r="S59" s="96" t="str">
        <f t="shared" si="5"/>
        <v>0</v>
      </c>
      <c r="T59" s="96" t="str">
        <f t="shared" si="6"/>
        <v>0</v>
      </c>
      <c r="U59" s="96" t="str">
        <f t="shared" si="7"/>
        <v>0</v>
      </c>
      <c r="V59" s="96" t="str">
        <f t="shared" si="8"/>
        <v>1</v>
      </c>
      <c r="W59" s="96" t="str">
        <f t="shared" si="9"/>
        <v>0</v>
      </c>
      <c r="X59" s="107" t="str">
        <f t="shared" si="10"/>
        <v>0</v>
      </c>
      <c r="Y59" s="113">
        <v>43460</v>
      </c>
      <c r="Z59" s="96"/>
      <c r="AA59" s="96"/>
      <c r="AB59" s="96"/>
      <c r="AC59" s="96"/>
      <c r="AD59" s="96"/>
    </row>
    <row r="60" spans="1:30" ht="31.5" customHeight="1">
      <c r="A60" s="143"/>
      <c r="B60" s="132"/>
      <c r="C60" s="74" t="s">
        <v>287</v>
      </c>
      <c r="D60" s="69" t="s">
        <v>12</v>
      </c>
      <c r="E60" s="69" t="s">
        <v>166</v>
      </c>
      <c r="F60" s="69" t="s">
        <v>178</v>
      </c>
      <c r="G60" s="42" t="s">
        <v>533</v>
      </c>
      <c r="H60" s="54" t="s">
        <v>212</v>
      </c>
      <c r="I60" s="78" t="s">
        <v>400</v>
      </c>
      <c r="J60" s="88" t="s">
        <v>463</v>
      </c>
      <c r="K60" s="89" t="s">
        <v>463</v>
      </c>
      <c r="L60" s="101" t="s">
        <v>512</v>
      </c>
      <c r="M60" s="96"/>
      <c r="N60" s="96" t="str">
        <f t="shared" si="11"/>
        <v>0</v>
      </c>
      <c r="O60" s="96" t="str">
        <f t="shared" si="1"/>
        <v>0</v>
      </c>
      <c r="P60" s="96" t="str">
        <f t="shared" si="2"/>
        <v>0</v>
      </c>
      <c r="Q60" s="96" t="str">
        <f t="shared" si="3"/>
        <v>1</v>
      </c>
      <c r="R60" s="96" t="str">
        <f t="shared" si="4"/>
        <v>0</v>
      </c>
      <c r="S60" s="96" t="str">
        <f t="shared" si="5"/>
        <v>0</v>
      </c>
      <c r="T60" s="96" t="str">
        <f t="shared" si="6"/>
        <v>0</v>
      </c>
      <c r="U60" s="96" t="str">
        <f t="shared" si="7"/>
        <v>0</v>
      </c>
      <c r="V60" s="96" t="str">
        <f t="shared" si="8"/>
        <v>0</v>
      </c>
      <c r="W60" s="96" t="str">
        <f t="shared" si="9"/>
        <v>0</v>
      </c>
      <c r="X60" s="107" t="str">
        <f t="shared" si="10"/>
        <v>0</v>
      </c>
      <c r="Y60" s="113">
        <v>43483</v>
      </c>
      <c r="Z60" s="115"/>
      <c r="AA60" s="96"/>
      <c r="AB60" s="96"/>
      <c r="AC60" s="96"/>
      <c r="AD60" s="96"/>
    </row>
    <row r="61" spans="1:30" ht="31.5" customHeight="1">
      <c r="A61" s="143"/>
      <c r="B61" s="132"/>
      <c r="C61" s="74" t="s">
        <v>288</v>
      </c>
      <c r="D61" s="69" t="s">
        <v>12</v>
      </c>
      <c r="E61" s="69" t="s">
        <v>166</v>
      </c>
      <c r="F61" s="69" t="s">
        <v>178</v>
      </c>
      <c r="G61" s="42" t="s">
        <v>533</v>
      </c>
      <c r="H61" s="54" t="s">
        <v>212</v>
      </c>
      <c r="I61" s="78" t="s">
        <v>401</v>
      </c>
      <c r="J61" s="88" t="s">
        <v>463</v>
      </c>
      <c r="K61" s="89" t="s">
        <v>463</v>
      </c>
      <c r="L61" s="101" t="s">
        <v>512</v>
      </c>
      <c r="M61" s="96"/>
      <c r="N61" s="96" t="str">
        <f t="shared" si="11"/>
        <v>0</v>
      </c>
      <c r="O61" s="96" t="str">
        <f t="shared" si="1"/>
        <v>0</v>
      </c>
      <c r="P61" s="96" t="str">
        <f t="shared" si="2"/>
        <v>0</v>
      </c>
      <c r="Q61" s="96" t="str">
        <f t="shared" si="3"/>
        <v>1</v>
      </c>
      <c r="R61" s="96" t="str">
        <f t="shared" si="4"/>
        <v>0</v>
      </c>
      <c r="S61" s="96" t="str">
        <f t="shared" si="5"/>
        <v>0</v>
      </c>
      <c r="T61" s="96" t="str">
        <f t="shared" si="6"/>
        <v>0</v>
      </c>
      <c r="U61" s="96" t="str">
        <f t="shared" si="7"/>
        <v>0</v>
      </c>
      <c r="V61" s="96" t="str">
        <f t="shared" si="8"/>
        <v>0</v>
      </c>
      <c r="W61" s="96" t="str">
        <f t="shared" si="9"/>
        <v>0</v>
      </c>
      <c r="X61" s="107" t="str">
        <f t="shared" si="10"/>
        <v>0</v>
      </c>
      <c r="Y61" s="113">
        <v>43483</v>
      </c>
      <c r="Z61" s="115"/>
      <c r="AA61" s="96"/>
      <c r="AB61" s="96"/>
      <c r="AC61" s="96"/>
      <c r="AD61" s="96"/>
    </row>
    <row r="62" spans="1:30" ht="39" customHeight="1">
      <c r="A62" s="143"/>
      <c r="B62" s="132"/>
      <c r="C62" s="74" t="s">
        <v>476</v>
      </c>
      <c r="D62" s="69" t="s">
        <v>12</v>
      </c>
      <c r="E62" s="69" t="s">
        <v>166</v>
      </c>
      <c r="F62" s="69" t="s">
        <v>178</v>
      </c>
      <c r="G62" s="120" t="s">
        <v>534</v>
      </c>
      <c r="H62" s="54" t="s">
        <v>212</v>
      </c>
      <c r="I62" s="92" t="s">
        <v>377</v>
      </c>
      <c r="J62" s="88" t="s">
        <v>463</v>
      </c>
      <c r="K62" s="89" t="s">
        <v>463</v>
      </c>
      <c r="L62" s="101"/>
      <c r="M62" s="121" t="s">
        <v>512</v>
      </c>
      <c r="N62" s="96" t="str">
        <f t="shared" si="11"/>
        <v>0</v>
      </c>
      <c r="O62" s="96" t="str">
        <f t="shared" si="1"/>
        <v>0</v>
      </c>
      <c r="P62" s="96" t="str">
        <f t="shared" si="2"/>
        <v>0</v>
      </c>
      <c r="Q62" s="96" t="str">
        <f t="shared" si="3"/>
        <v>0</v>
      </c>
      <c r="R62" s="96" t="str">
        <f t="shared" si="4"/>
        <v>0</v>
      </c>
      <c r="S62" s="96" t="str">
        <f t="shared" si="5"/>
        <v>0</v>
      </c>
      <c r="T62" s="96" t="str">
        <f t="shared" si="6"/>
        <v>0</v>
      </c>
      <c r="U62" s="96" t="str">
        <f t="shared" si="7"/>
        <v>0</v>
      </c>
      <c r="V62" s="96" t="str">
        <f t="shared" si="8"/>
        <v>0</v>
      </c>
      <c r="W62" s="96" t="str">
        <f t="shared" si="9"/>
        <v>0</v>
      </c>
      <c r="X62" s="107" t="str">
        <f t="shared" si="10"/>
        <v>0</v>
      </c>
      <c r="Y62" s="113">
        <v>43483</v>
      </c>
      <c r="Z62" s="114" t="s">
        <v>538</v>
      </c>
      <c r="AA62" s="96"/>
      <c r="AB62" s="96"/>
      <c r="AC62" s="96"/>
      <c r="AD62" s="96"/>
    </row>
    <row r="63" spans="1:30" ht="31.5" customHeight="1">
      <c r="A63" s="143"/>
      <c r="B63" s="132"/>
      <c r="C63" s="74" t="s">
        <v>477</v>
      </c>
      <c r="D63" s="69" t="s">
        <v>12</v>
      </c>
      <c r="E63" s="69" t="s">
        <v>166</v>
      </c>
      <c r="F63" s="69" t="s">
        <v>178</v>
      </c>
      <c r="G63" s="120" t="s">
        <v>368</v>
      </c>
      <c r="H63" s="54" t="s">
        <v>212</v>
      </c>
      <c r="I63" s="92" t="s">
        <v>377</v>
      </c>
      <c r="J63" s="88" t="s">
        <v>463</v>
      </c>
      <c r="K63" s="89" t="s">
        <v>463</v>
      </c>
      <c r="L63" s="101"/>
      <c r="M63" s="121" t="s">
        <v>512</v>
      </c>
      <c r="N63" s="96" t="str">
        <f t="shared" si="11"/>
        <v>0</v>
      </c>
      <c r="O63" s="96" t="str">
        <f t="shared" si="1"/>
        <v>0</v>
      </c>
      <c r="P63" s="96" t="str">
        <f t="shared" si="2"/>
        <v>0</v>
      </c>
      <c r="Q63" s="96" t="str">
        <f t="shared" si="3"/>
        <v>0</v>
      </c>
      <c r="R63" s="96" t="str">
        <f t="shared" si="4"/>
        <v>0</v>
      </c>
      <c r="S63" s="96" t="str">
        <f t="shared" si="5"/>
        <v>0</v>
      </c>
      <c r="T63" s="96" t="str">
        <f t="shared" si="6"/>
        <v>0</v>
      </c>
      <c r="U63" s="96" t="str">
        <f t="shared" si="7"/>
        <v>0</v>
      </c>
      <c r="V63" s="96" t="str">
        <f t="shared" si="8"/>
        <v>0</v>
      </c>
      <c r="W63" s="96" t="str">
        <f t="shared" si="9"/>
        <v>0</v>
      </c>
      <c r="X63" s="107" t="str">
        <f t="shared" si="10"/>
        <v>0</v>
      </c>
      <c r="Y63" s="113">
        <v>43483</v>
      </c>
      <c r="Z63" s="114" t="s">
        <v>539</v>
      </c>
      <c r="AA63" s="96"/>
      <c r="AB63" s="96"/>
      <c r="AC63" s="96"/>
      <c r="AD63" s="96"/>
    </row>
    <row r="64" spans="1:30" ht="31.5" customHeight="1">
      <c r="A64" s="143"/>
      <c r="B64" s="132"/>
      <c r="C64" s="74" t="s">
        <v>478</v>
      </c>
      <c r="D64" s="69" t="s">
        <v>12</v>
      </c>
      <c r="E64" s="69" t="s">
        <v>166</v>
      </c>
      <c r="F64" s="69" t="s">
        <v>178</v>
      </c>
      <c r="G64" s="120" t="s">
        <v>368</v>
      </c>
      <c r="H64" s="54" t="s">
        <v>212</v>
      </c>
      <c r="I64" s="92" t="s">
        <v>377</v>
      </c>
      <c r="J64" s="88" t="s">
        <v>463</v>
      </c>
      <c r="K64" s="89" t="s">
        <v>463</v>
      </c>
      <c r="L64" s="101"/>
      <c r="M64" s="121" t="s">
        <v>512</v>
      </c>
      <c r="N64" s="96" t="str">
        <f t="shared" si="11"/>
        <v>0</v>
      </c>
      <c r="O64" s="96" t="str">
        <f t="shared" si="1"/>
        <v>0</v>
      </c>
      <c r="P64" s="96" t="str">
        <f t="shared" si="2"/>
        <v>0</v>
      </c>
      <c r="Q64" s="96" t="str">
        <f t="shared" si="3"/>
        <v>0</v>
      </c>
      <c r="R64" s="96" t="str">
        <f t="shared" si="4"/>
        <v>0</v>
      </c>
      <c r="S64" s="96" t="str">
        <f t="shared" si="5"/>
        <v>0</v>
      </c>
      <c r="T64" s="96" t="str">
        <f t="shared" si="6"/>
        <v>0</v>
      </c>
      <c r="U64" s="96" t="str">
        <f t="shared" si="7"/>
        <v>0</v>
      </c>
      <c r="V64" s="96" t="str">
        <f t="shared" si="8"/>
        <v>0</v>
      </c>
      <c r="W64" s="96" t="str">
        <f t="shared" si="9"/>
        <v>0</v>
      </c>
      <c r="X64" s="107" t="str">
        <f t="shared" si="10"/>
        <v>0</v>
      </c>
      <c r="Y64" s="113">
        <v>43483</v>
      </c>
      <c r="Z64" s="114" t="s">
        <v>539</v>
      </c>
      <c r="AA64" s="96"/>
      <c r="AB64" s="96"/>
      <c r="AC64" s="96"/>
      <c r="AD64" s="96"/>
    </row>
    <row r="65" spans="1:30" ht="30.75" customHeight="1">
      <c r="A65" s="143"/>
      <c r="B65" s="132"/>
      <c r="C65" s="74" t="s">
        <v>289</v>
      </c>
      <c r="D65" s="69" t="s">
        <v>12</v>
      </c>
      <c r="E65" s="69" t="s">
        <v>166</v>
      </c>
      <c r="F65" s="69" t="s">
        <v>178</v>
      </c>
      <c r="G65" s="120" t="s">
        <v>533</v>
      </c>
      <c r="H65" s="54" t="s">
        <v>212</v>
      </c>
      <c r="I65" s="78" t="s">
        <v>402</v>
      </c>
      <c r="J65" s="88" t="s">
        <v>463</v>
      </c>
      <c r="K65" s="89" t="s">
        <v>463</v>
      </c>
      <c r="L65" s="101" t="s">
        <v>512</v>
      </c>
      <c r="M65" s="96"/>
      <c r="N65" s="96" t="str">
        <f t="shared" si="11"/>
        <v>0</v>
      </c>
      <c r="O65" s="96" t="str">
        <f t="shared" si="1"/>
        <v>0</v>
      </c>
      <c r="P65" s="96" t="str">
        <f t="shared" si="2"/>
        <v>0</v>
      </c>
      <c r="Q65" s="96" t="str">
        <f t="shared" si="3"/>
        <v>1</v>
      </c>
      <c r="R65" s="96" t="str">
        <f t="shared" si="4"/>
        <v>0</v>
      </c>
      <c r="S65" s="96" t="str">
        <f t="shared" si="5"/>
        <v>0</v>
      </c>
      <c r="T65" s="96" t="str">
        <f t="shared" si="6"/>
        <v>0</v>
      </c>
      <c r="U65" s="96" t="str">
        <f t="shared" si="7"/>
        <v>0</v>
      </c>
      <c r="V65" s="96" t="str">
        <f t="shared" si="8"/>
        <v>0</v>
      </c>
      <c r="W65" s="96" t="str">
        <f t="shared" si="9"/>
        <v>0</v>
      </c>
      <c r="X65" s="107" t="str">
        <f t="shared" si="10"/>
        <v>0</v>
      </c>
      <c r="Y65" s="113">
        <v>43483</v>
      </c>
      <c r="Z65" s="115"/>
      <c r="AA65" s="96"/>
      <c r="AB65" s="96"/>
      <c r="AC65" s="96"/>
      <c r="AD65" s="96"/>
    </row>
    <row r="66" spans="1:30" ht="31.5" customHeight="1">
      <c r="A66" s="143"/>
      <c r="B66" s="132"/>
      <c r="C66" s="74" t="s">
        <v>290</v>
      </c>
      <c r="D66" s="69" t="s">
        <v>12</v>
      </c>
      <c r="E66" s="69" t="s">
        <v>166</v>
      </c>
      <c r="F66" s="69" t="s">
        <v>178</v>
      </c>
      <c r="G66" s="68"/>
      <c r="H66" s="54" t="s">
        <v>212</v>
      </c>
      <c r="I66" s="78" t="s">
        <v>403</v>
      </c>
      <c r="J66" s="88" t="s">
        <v>460</v>
      </c>
      <c r="K66" s="89" t="s">
        <v>460</v>
      </c>
      <c r="L66" s="101" t="s">
        <v>512</v>
      </c>
      <c r="M66" s="96"/>
      <c r="N66" s="96" t="str">
        <f t="shared" si="11"/>
        <v>0</v>
      </c>
      <c r="O66" s="96" t="str">
        <f t="shared" si="1"/>
        <v>0</v>
      </c>
      <c r="P66" s="96" t="str">
        <f t="shared" si="2"/>
        <v>0</v>
      </c>
      <c r="Q66" s="96" t="str">
        <f t="shared" si="3"/>
        <v>0</v>
      </c>
      <c r="R66" s="96" t="str">
        <f t="shared" si="4"/>
        <v>0</v>
      </c>
      <c r="S66" s="96" t="str">
        <f t="shared" si="5"/>
        <v>0</v>
      </c>
      <c r="T66" s="96" t="str">
        <f t="shared" si="6"/>
        <v>0</v>
      </c>
      <c r="U66" s="96" t="str">
        <f t="shared" si="7"/>
        <v>1</v>
      </c>
      <c r="V66" s="96" t="str">
        <f t="shared" si="8"/>
        <v>0</v>
      </c>
      <c r="W66" s="96" t="str">
        <f t="shared" si="9"/>
        <v>0</v>
      </c>
      <c r="X66" s="107" t="str">
        <f t="shared" si="10"/>
        <v>0</v>
      </c>
      <c r="Y66" s="96"/>
      <c r="Z66" s="96"/>
      <c r="AA66" s="96"/>
      <c r="AB66" s="96"/>
      <c r="AC66" s="96"/>
      <c r="AD66" s="96"/>
    </row>
    <row r="67" spans="1:30" ht="42" customHeight="1">
      <c r="A67" s="143"/>
      <c r="B67" s="132"/>
      <c r="C67" s="74" t="s">
        <v>481</v>
      </c>
      <c r="D67" s="69" t="s">
        <v>12</v>
      </c>
      <c r="E67" s="69" t="s">
        <v>166</v>
      </c>
      <c r="F67" s="69" t="s">
        <v>178</v>
      </c>
      <c r="G67" s="68"/>
      <c r="H67" s="54" t="s">
        <v>212</v>
      </c>
      <c r="I67" s="92" t="s">
        <v>377</v>
      </c>
      <c r="J67" s="88" t="s">
        <v>460</v>
      </c>
      <c r="K67" s="88" t="s">
        <v>460</v>
      </c>
      <c r="L67" s="101"/>
      <c r="M67" s="101" t="s">
        <v>512</v>
      </c>
      <c r="N67" s="96" t="str">
        <f t="shared" si="11"/>
        <v>0</v>
      </c>
      <c r="O67" s="96" t="str">
        <f t="shared" si="1"/>
        <v>0</v>
      </c>
      <c r="P67" s="96" t="str">
        <f t="shared" si="2"/>
        <v>0</v>
      </c>
      <c r="Q67" s="96" t="str">
        <f t="shared" si="3"/>
        <v>0</v>
      </c>
      <c r="R67" s="96" t="str">
        <f t="shared" si="4"/>
        <v>0</v>
      </c>
      <c r="S67" s="96" t="str">
        <f t="shared" si="5"/>
        <v>0</v>
      </c>
      <c r="T67" s="96" t="str">
        <f t="shared" si="6"/>
        <v>0</v>
      </c>
      <c r="U67" s="96" t="str">
        <f t="shared" si="7"/>
        <v>0</v>
      </c>
      <c r="V67" s="96" t="str">
        <f t="shared" si="8"/>
        <v>0</v>
      </c>
      <c r="W67" s="96" t="str">
        <f t="shared" si="9"/>
        <v>0</v>
      </c>
      <c r="X67" s="107" t="str">
        <f t="shared" si="10"/>
        <v>0</v>
      </c>
      <c r="Y67" s="96"/>
      <c r="Z67" s="116" t="s">
        <v>529</v>
      </c>
      <c r="AA67" s="96"/>
      <c r="AB67" s="96"/>
      <c r="AC67" s="96"/>
      <c r="AD67" s="96"/>
    </row>
    <row r="68" spans="1:30" ht="31.5" customHeight="1">
      <c r="A68" s="143"/>
      <c r="B68" s="132"/>
      <c r="C68" s="74" t="s">
        <v>482</v>
      </c>
      <c r="D68" s="69" t="s">
        <v>12</v>
      </c>
      <c r="E68" s="69" t="s">
        <v>166</v>
      </c>
      <c r="F68" s="69" t="s">
        <v>178</v>
      </c>
      <c r="G68" s="68"/>
      <c r="H68" s="54" t="s">
        <v>212</v>
      </c>
      <c r="I68" s="92" t="s">
        <v>377</v>
      </c>
      <c r="J68" s="88" t="s">
        <v>460</v>
      </c>
      <c r="K68" s="88" t="s">
        <v>460</v>
      </c>
      <c r="L68" s="101" t="s">
        <v>512</v>
      </c>
      <c r="M68" s="101"/>
      <c r="N68" s="96" t="str">
        <f t="shared" si="11"/>
        <v>0</v>
      </c>
      <c r="O68" s="96" t="str">
        <f t="shared" si="1"/>
        <v>0</v>
      </c>
      <c r="P68" s="96" t="str">
        <f t="shared" si="2"/>
        <v>0</v>
      </c>
      <c r="Q68" s="96" t="str">
        <f t="shared" si="3"/>
        <v>0</v>
      </c>
      <c r="R68" s="96" t="str">
        <f t="shared" si="4"/>
        <v>0</v>
      </c>
      <c r="S68" s="96" t="str">
        <f t="shared" si="5"/>
        <v>0</v>
      </c>
      <c r="T68" s="96" t="str">
        <f t="shared" si="6"/>
        <v>0</v>
      </c>
      <c r="U68" s="96" t="str">
        <f t="shared" si="7"/>
        <v>1</v>
      </c>
      <c r="V68" s="96" t="str">
        <f t="shared" si="8"/>
        <v>0</v>
      </c>
      <c r="W68" s="96" t="str">
        <f t="shared" si="9"/>
        <v>0</v>
      </c>
      <c r="X68" s="107" t="str">
        <f t="shared" si="10"/>
        <v>0</v>
      </c>
      <c r="Y68" s="96"/>
      <c r="Z68" s="116" t="s">
        <v>530</v>
      </c>
      <c r="AA68" s="96"/>
      <c r="AB68" s="96"/>
      <c r="AC68" s="96"/>
      <c r="AD68" s="96"/>
    </row>
    <row r="69" spans="1:30" ht="31.5" customHeight="1">
      <c r="A69" s="143"/>
      <c r="B69" s="132"/>
      <c r="C69" s="74" t="s">
        <v>291</v>
      </c>
      <c r="D69" s="69" t="s">
        <v>12</v>
      </c>
      <c r="E69" s="69" t="s">
        <v>166</v>
      </c>
      <c r="F69" s="69" t="s">
        <v>178</v>
      </c>
      <c r="G69" s="68"/>
      <c r="H69" s="54" t="s">
        <v>212</v>
      </c>
      <c r="I69" s="77" t="s">
        <v>292</v>
      </c>
      <c r="J69" s="89" t="s">
        <v>458</v>
      </c>
      <c r="K69" s="85" t="s">
        <v>17</v>
      </c>
      <c r="L69" s="101" t="s">
        <v>512</v>
      </c>
      <c r="M69" s="96"/>
      <c r="N69" s="96" t="str">
        <f t="shared" si="11"/>
        <v>1</v>
      </c>
      <c r="O69" s="96" t="str">
        <f t="shared" si="1"/>
        <v>0</v>
      </c>
      <c r="P69" s="96" t="str">
        <f t="shared" si="2"/>
        <v>0</v>
      </c>
      <c r="Q69" s="96" t="str">
        <f t="shared" si="3"/>
        <v>0</v>
      </c>
      <c r="R69" s="96" t="str">
        <f t="shared" si="4"/>
        <v>0</v>
      </c>
      <c r="S69" s="96" t="str">
        <f t="shared" si="5"/>
        <v>0</v>
      </c>
      <c r="T69" s="96" t="str">
        <f t="shared" si="6"/>
        <v>0</v>
      </c>
      <c r="U69" s="96" t="str">
        <f t="shared" si="7"/>
        <v>0</v>
      </c>
      <c r="V69" s="96" t="str">
        <f t="shared" si="8"/>
        <v>0</v>
      </c>
      <c r="W69" s="96" t="str">
        <f t="shared" si="9"/>
        <v>0</v>
      </c>
      <c r="X69" s="107" t="str">
        <f t="shared" si="10"/>
        <v>0</v>
      </c>
      <c r="Y69" s="113">
        <v>43460</v>
      </c>
      <c r="Z69" s="96"/>
      <c r="AA69" s="96"/>
      <c r="AB69" s="96"/>
      <c r="AC69" s="96"/>
      <c r="AD69" s="96"/>
    </row>
    <row r="70" spans="1:30" ht="30.75" customHeight="1">
      <c r="A70" s="143"/>
      <c r="B70" s="133"/>
      <c r="C70" s="72" t="s">
        <v>404</v>
      </c>
      <c r="D70" s="69" t="s">
        <v>12</v>
      </c>
      <c r="E70" s="69" t="s">
        <v>166</v>
      </c>
      <c r="F70" s="69" t="s">
        <v>178</v>
      </c>
      <c r="G70" s="68"/>
      <c r="H70" s="54" t="s">
        <v>212</v>
      </c>
      <c r="I70" s="77" t="s">
        <v>405</v>
      </c>
      <c r="J70" s="89" t="s">
        <v>462</v>
      </c>
      <c r="K70" s="89" t="s">
        <v>462</v>
      </c>
      <c r="L70" s="101" t="s">
        <v>512</v>
      </c>
      <c r="M70" s="96"/>
      <c r="N70" s="96" t="str">
        <f t="shared" si="11"/>
        <v>0</v>
      </c>
      <c r="O70" s="96" t="str">
        <f t="shared" ref="O70:O130" si="12">IF(AND(K70="Evaluación Independiente",L70="x"),"1","0")</f>
        <v>0</v>
      </c>
      <c r="P70" s="96" t="str">
        <f t="shared" ref="P70:P130" si="13">IF(AND(K70="Gestión de Mejora",L70="x"),"1","0")</f>
        <v>0</v>
      </c>
      <c r="Q70" s="96" t="str">
        <f t="shared" ref="Q70:Q130" si="14">IF(AND(K70="Gestión del Ser",L70="x"),"1","0")</f>
        <v>0</v>
      </c>
      <c r="R70" s="96" t="str">
        <f t="shared" ref="R70:R130" si="15">IF(AND(K70="Gestión Estratégica",L70="x"),"1","0")</f>
        <v>1</v>
      </c>
      <c r="S70" s="96" t="str">
        <f t="shared" ref="S70:S130" si="16">IF(AND(K70="Gestión Financiera",L70="x"),"1","0")</f>
        <v>0</v>
      </c>
      <c r="T70" s="96" t="str">
        <f t="shared" ref="T70:T130" si="17">IF(AND(K70="Gestión Jurídica",L70="x"),"1","0")</f>
        <v>0</v>
      </c>
      <c r="U70" s="96" t="str">
        <f t="shared" ref="U70:U130" si="18">IF(AND(K70="Gestión Tecnológica",L70="x"),"1","0")</f>
        <v>0</v>
      </c>
      <c r="V70" s="96" t="str">
        <f t="shared" ref="V70:V130" si="19">IF(AND(K70="Patrimonio Institucional",L70="x"),"1","0")</f>
        <v>0</v>
      </c>
      <c r="W70" s="96" t="str">
        <f t="shared" ref="W70:W130" si="20">IF(AND(K70="Recursos Físicos",L70="x"),"1","0")</f>
        <v>0</v>
      </c>
      <c r="X70" s="107" t="str">
        <f t="shared" ref="X70:X130" si="21">IF(AND(K70="Transformación Cultural para la Revitalziación del Centro",L70="x"),"1","0")</f>
        <v>0</v>
      </c>
      <c r="Y70" s="113">
        <v>43454</v>
      </c>
      <c r="Z70" s="96"/>
      <c r="AA70" s="96"/>
      <c r="AB70" s="96"/>
      <c r="AC70" s="96"/>
      <c r="AD70" s="96"/>
    </row>
    <row r="71" spans="1:30" ht="18.75" customHeight="1">
      <c r="A71" s="143"/>
      <c r="B71" s="131" t="s">
        <v>217</v>
      </c>
      <c r="C71" s="48" t="s">
        <v>293</v>
      </c>
      <c r="D71" s="44" t="s">
        <v>12</v>
      </c>
      <c r="E71" s="44" t="s">
        <v>166</v>
      </c>
      <c r="F71" s="44" t="s">
        <v>167</v>
      </c>
      <c r="G71" s="42" t="s">
        <v>51</v>
      </c>
      <c r="H71" s="43" t="s">
        <v>182</v>
      </c>
      <c r="I71" s="75" t="s">
        <v>294</v>
      </c>
      <c r="J71" s="89" t="s">
        <v>462</v>
      </c>
      <c r="K71" s="89" t="s">
        <v>462</v>
      </c>
      <c r="L71" s="101" t="s">
        <v>512</v>
      </c>
      <c r="M71" s="96"/>
      <c r="N71" s="96" t="str">
        <f t="shared" si="11"/>
        <v>0</v>
      </c>
      <c r="O71" s="96" t="str">
        <f t="shared" si="12"/>
        <v>0</v>
      </c>
      <c r="P71" s="96" t="str">
        <f t="shared" si="13"/>
        <v>0</v>
      </c>
      <c r="Q71" s="96" t="str">
        <f t="shared" si="14"/>
        <v>0</v>
      </c>
      <c r="R71" s="96" t="str">
        <f t="shared" si="15"/>
        <v>1</v>
      </c>
      <c r="S71" s="96" t="str">
        <f t="shared" si="16"/>
        <v>0</v>
      </c>
      <c r="T71" s="96" t="str">
        <f t="shared" si="17"/>
        <v>0</v>
      </c>
      <c r="U71" s="96" t="str">
        <f t="shared" si="18"/>
        <v>0</v>
      </c>
      <c r="V71" s="96" t="str">
        <f t="shared" si="19"/>
        <v>0</v>
      </c>
      <c r="W71" s="96" t="str">
        <f t="shared" si="20"/>
        <v>0</v>
      </c>
      <c r="X71" s="107" t="str">
        <f t="shared" si="21"/>
        <v>0</v>
      </c>
      <c r="Y71" s="113">
        <v>43454</v>
      </c>
      <c r="Z71" s="96"/>
      <c r="AA71" s="96"/>
      <c r="AB71" s="96"/>
      <c r="AC71" s="96"/>
      <c r="AD71" s="96"/>
    </row>
    <row r="72" spans="1:30" ht="20.25" customHeight="1">
      <c r="A72" s="143"/>
      <c r="B72" s="132"/>
      <c r="C72" s="48" t="s">
        <v>296</v>
      </c>
      <c r="D72" s="44" t="s">
        <v>12</v>
      </c>
      <c r="E72" s="44" t="s">
        <v>166</v>
      </c>
      <c r="F72" s="44" t="s">
        <v>167</v>
      </c>
      <c r="G72" s="42" t="s">
        <v>51</v>
      </c>
      <c r="H72" s="43" t="s">
        <v>94</v>
      </c>
      <c r="I72" s="75" t="s">
        <v>295</v>
      </c>
      <c r="J72" s="89" t="s">
        <v>462</v>
      </c>
      <c r="K72" s="89" t="s">
        <v>462</v>
      </c>
      <c r="L72" s="101" t="s">
        <v>512</v>
      </c>
      <c r="M72" s="96"/>
      <c r="N72" s="96" t="str">
        <f t="shared" si="11"/>
        <v>0</v>
      </c>
      <c r="O72" s="96" t="str">
        <f t="shared" si="12"/>
        <v>0</v>
      </c>
      <c r="P72" s="96" t="str">
        <f t="shared" si="13"/>
        <v>0</v>
      </c>
      <c r="Q72" s="96" t="str">
        <f t="shared" si="14"/>
        <v>0</v>
      </c>
      <c r="R72" s="96" t="str">
        <f t="shared" si="15"/>
        <v>1</v>
      </c>
      <c r="S72" s="96" t="str">
        <f t="shared" si="16"/>
        <v>0</v>
      </c>
      <c r="T72" s="96" t="str">
        <f t="shared" si="17"/>
        <v>0</v>
      </c>
      <c r="U72" s="96" t="str">
        <f t="shared" si="18"/>
        <v>0</v>
      </c>
      <c r="V72" s="96" t="str">
        <f t="shared" si="19"/>
        <v>0</v>
      </c>
      <c r="W72" s="96" t="str">
        <f t="shared" si="20"/>
        <v>0</v>
      </c>
      <c r="X72" s="107" t="str">
        <f t="shared" si="21"/>
        <v>0</v>
      </c>
      <c r="Y72" s="113">
        <v>43454</v>
      </c>
      <c r="Z72" s="96"/>
      <c r="AA72" s="96"/>
      <c r="AB72" s="96"/>
      <c r="AC72" s="96"/>
      <c r="AD72" s="96"/>
    </row>
    <row r="73" spans="1:30" ht="31.5" customHeight="1">
      <c r="A73" s="143"/>
      <c r="B73" s="133"/>
      <c r="C73" s="48" t="s">
        <v>216</v>
      </c>
      <c r="D73" s="44" t="s">
        <v>12</v>
      </c>
      <c r="E73" s="44" t="s">
        <v>166</v>
      </c>
      <c r="F73" s="44" t="s">
        <v>167</v>
      </c>
      <c r="G73" s="42" t="s">
        <v>51</v>
      </c>
      <c r="H73" s="43" t="s">
        <v>76</v>
      </c>
      <c r="I73" s="75" t="s">
        <v>406</v>
      </c>
      <c r="J73" s="89" t="s">
        <v>474</v>
      </c>
      <c r="K73" s="89" t="s">
        <v>462</v>
      </c>
      <c r="L73" s="101"/>
      <c r="M73" s="101" t="s">
        <v>512</v>
      </c>
      <c r="N73" s="96" t="str">
        <f t="shared" si="11"/>
        <v>0</v>
      </c>
      <c r="O73" s="96" t="str">
        <f t="shared" si="12"/>
        <v>0</v>
      </c>
      <c r="P73" s="96" t="str">
        <f t="shared" si="13"/>
        <v>0</v>
      </c>
      <c r="Q73" s="96" t="str">
        <f t="shared" si="14"/>
        <v>0</v>
      </c>
      <c r="R73" s="96" t="str">
        <f t="shared" si="15"/>
        <v>0</v>
      </c>
      <c r="S73" s="96" t="str">
        <f t="shared" si="16"/>
        <v>0</v>
      </c>
      <c r="T73" s="96" t="str">
        <f t="shared" si="17"/>
        <v>0</v>
      </c>
      <c r="U73" s="96" t="str">
        <f t="shared" si="18"/>
        <v>0</v>
      </c>
      <c r="V73" s="96" t="str">
        <f t="shared" si="19"/>
        <v>0</v>
      </c>
      <c r="W73" s="96" t="str">
        <f t="shared" si="20"/>
        <v>0</v>
      </c>
      <c r="X73" s="107" t="str">
        <f t="shared" si="21"/>
        <v>0</v>
      </c>
      <c r="Y73" s="113">
        <v>43454</v>
      </c>
      <c r="Z73" s="101" t="s">
        <v>513</v>
      </c>
      <c r="AA73" s="96"/>
      <c r="AB73" s="96"/>
      <c r="AC73" s="96"/>
      <c r="AD73" s="96"/>
    </row>
    <row r="74" spans="1:30" ht="34.5" customHeight="1">
      <c r="A74" s="143"/>
      <c r="B74" s="131" t="s">
        <v>219</v>
      </c>
      <c r="C74" s="73" t="s">
        <v>218</v>
      </c>
      <c r="D74" s="44" t="s">
        <v>12</v>
      </c>
      <c r="E74" s="44" t="s">
        <v>166</v>
      </c>
      <c r="F74" s="44" t="s">
        <v>167</v>
      </c>
      <c r="G74" s="42" t="s">
        <v>195</v>
      </c>
      <c r="H74" s="43" t="s">
        <v>94</v>
      </c>
      <c r="I74" s="75" t="s">
        <v>407</v>
      </c>
      <c r="J74" s="89" t="s">
        <v>462</v>
      </c>
      <c r="K74" s="89" t="s">
        <v>462</v>
      </c>
      <c r="L74" s="101" t="s">
        <v>512</v>
      </c>
      <c r="M74" s="96"/>
      <c r="N74" s="96" t="str">
        <f t="shared" si="11"/>
        <v>0</v>
      </c>
      <c r="O74" s="96" t="str">
        <f t="shared" si="12"/>
        <v>0</v>
      </c>
      <c r="P74" s="96" t="str">
        <f t="shared" si="13"/>
        <v>0</v>
      </c>
      <c r="Q74" s="96" t="str">
        <f t="shared" si="14"/>
        <v>0</v>
      </c>
      <c r="R74" s="96" t="str">
        <f t="shared" si="15"/>
        <v>1</v>
      </c>
      <c r="S74" s="96" t="str">
        <f t="shared" si="16"/>
        <v>0</v>
      </c>
      <c r="T74" s="96" t="str">
        <f t="shared" si="17"/>
        <v>0</v>
      </c>
      <c r="U74" s="96" t="str">
        <f t="shared" si="18"/>
        <v>0</v>
      </c>
      <c r="V74" s="96" t="str">
        <f t="shared" si="19"/>
        <v>0</v>
      </c>
      <c r="W74" s="96" t="str">
        <f t="shared" si="20"/>
        <v>0</v>
      </c>
      <c r="X74" s="107" t="str">
        <f t="shared" si="21"/>
        <v>0</v>
      </c>
      <c r="Y74" s="113">
        <v>43454</v>
      </c>
      <c r="Z74" s="96"/>
      <c r="AA74" s="96"/>
      <c r="AB74" s="96"/>
      <c r="AC74" s="96"/>
      <c r="AD74" s="96"/>
    </row>
    <row r="75" spans="1:30" ht="22.5" customHeight="1">
      <c r="A75" s="143"/>
      <c r="B75" s="133"/>
      <c r="C75" s="48" t="s">
        <v>297</v>
      </c>
      <c r="D75" s="44" t="s">
        <v>12</v>
      </c>
      <c r="E75" s="44" t="s">
        <v>166</v>
      </c>
      <c r="F75" s="44" t="s">
        <v>167</v>
      </c>
      <c r="G75" s="49"/>
      <c r="H75" s="43" t="s">
        <v>94</v>
      </c>
      <c r="I75" s="82" t="s">
        <v>298</v>
      </c>
      <c r="J75" s="89" t="s">
        <v>462</v>
      </c>
      <c r="K75" s="89" t="s">
        <v>462</v>
      </c>
      <c r="L75" s="101" t="s">
        <v>512</v>
      </c>
      <c r="M75" s="96"/>
      <c r="N75" s="96" t="str">
        <f t="shared" si="11"/>
        <v>0</v>
      </c>
      <c r="O75" s="96" t="str">
        <f t="shared" si="12"/>
        <v>0</v>
      </c>
      <c r="P75" s="96" t="str">
        <f t="shared" si="13"/>
        <v>0</v>
      </c>
      <c r="Q75" s="96" t="str">
        <f t="shared" si="14"/>
        <v>0</v>
      </c>
      <c r="R75" s="96" t="str">
        <f t="shared" si="15"/>
        <v>1</v>
      </c>
      <c r="S75" s="96" t="str">
        <f t="shared" si="16"/>
        <v>0</v>
      </c>
      <c r="T75" s="96" t="str">
        <f t="shared" si="17"/>
        <v>0</v>
      </c>
      <c r="U75" s="96" t="str">
        <f t="shared" si="18"/>
        <v>0</v>
      </c>
      <c r="V75" s="96" t="str">
        <f t="shared" si="19"/>
        <v>0</v>
      </c>
      <c r="W75" s="96" t="str">
        <f t="shared" si="20"/>
        <v>0</v>
      </c>
      <c r="X75" s="107" t="str">
        <f t="shared" si="21"/>
        <v>0</v>
      </c>
      <c r="Y75" s="113">
        <v>43454</v>
      </c>
      <c r="Z75" s="96"/>
      <c r="AA75" s="96"/>
      <c r="AB75" s="96"/>
      <c r="AC75" s="96"/>
      <c r="AD75" s="96"/>
    </row>
    <row r="76" spans="1:30" ht="49.5" customHeight="1">
      <c r="A76" s="143"/>
      <c r="B76" s="131" t="s">
        <v>220</v>
      </c>
      <c r="C76" s="48" t="s">
        <v>299</v>
      </c>
      <c r="D76" s="44" t="s">
        <v>12</v>
      </c>
      <c r="E76" s="44" t="s">
        <v>166</v>
      </c>
      <c r="F76" s="44" t="s">
        <v>167</v>
      </c>
      <c r="G76" s="42" t="s">
        <v>51</v>
      </c>
      <c r="H76" s="43" t="s">
        <v>81</v>
      </c>
      <c r="I76" s="75" t="s">
        <v>300</v>
      </c>
      <c r="J76" s="89" t="s">
        <v>464</v>
      </c>
      <c r="K76" s="89" t="s">
        <v>464</v>
      </c>
      <c r="L76" s="101"/>
      <c r="M76" s="101" t="s">
        <v>512</v>
      </c>
      <c r="N76" s="96" t="str">
        <f t="shared" si="11"/>
        <v>0</v>
      </c>
      <c r="O76" s="96" t="str">
        <f t="shared" si="12"/>
        <v>0</v>
      </c>
      <c r="P76" s="96" t="str">
        <f t="shared" si="13"/>
        <v>0</v>
      </c>
      <c r="Q76" s="96" t="str">
        <f t="shared" si="14"/>
        <v>0</v>
      </c>
      <c r="R76" s="96" t="str">
        <f t="shared" si="15"/>
        <v>0</v>
      </c>
      <c r="S76" s="96" t="str">
        <f t="shared" si="16"/>
        <v>0</v>
      </c>
      <c r="T76" s="96" t="str">
        <f t="shared" si="17"/>
        <v>0</v>
      </c>
      <c r="U76" s="96" t="str">
        <f t="shared" si="18"/>
        <v>0</v>
      </c>
      <c r="V76" s="96" t="str">
        <f t="shared" si="19"/>
        <v>0</v>
      </c>
      <c r="W76" s="96" t="str">
        <f t="shared" si="20"/>
        <v>0</v>
      </c>
      <c r="X76" s="107" t="str">
        <f t="shared" si="21"/>
        <v>0</v>
      </c>
      <c r="Y76" s="96"/>
      <c r="Z76" s="101" t="s">
        <v>514</v>
      </c>
      <c r="AA76" s="96"/>
      <c r="AB76" s="96"/>
      <c r="AC76" s="96"/>
      <c r="AD76" s="96"/>
    </row>
    <row r="77" spans="1:30" ht="42" customHeight="1">
      <c r="A77" s="143"/>
      <c r="B77" s="132"/>
      <c r="C77" s="48" t="s">
        <v>408</v>
      </c>
      <c r="D77" s="44" t="s">
        <v>12</v>
      </c>
      <c r="E77" s="44" t="s">
        <v>166</v>
      </c>
      <c r="F77" s="44" t="s">
        <v>167</v>
      </c>
      <c r="G77" s="42" t="s">
        <v>51</v>
      </c>
      <c r="H77" s="43" t="s">
        <v>81</v>
      </c>
      <c r="I77" s="75" t="s">
        <v>410</v>
      </c>
      <c r="J77" s="89" t="s">
        <v>462</v>
      </c>
      <c r="K77" s="89" t="s">
        <v>462</v>
      </c>
      <c r="L77" s="101"/>
      <c r="M77" s="101" t="s">
        <v>512</v>
      </c>
      <c r="N77" s="96" t="str">
        <f t="shared" si="11"/>
        <v>0</v>
      </c>
      <c r="O77" s="96" t="str">
        <f t="shared" si="12"/>
        <v>0</v>
      </c>
      <c r="P77" s="96" t="str">
        <f t="shared" si="13"/>
        <v>0</v>
      </c>
      <c r="Q77" s="96" t="str">
        <f t="shared" si="14"/>
        <v>0</v>
      </c>
      <c r="R77" s="96" t="str">
        <f t="shared" si="15"/>
        <v>0</v>
      </c>
      <c r="S77" s="96" t="str">
        <f t="shared" si="16"/>
        <v>0</v>
      </c>
      <c r="T77" s="96" t="str">
        <f t="shared" si="17"/>
        <v>0</v>
      </c>
      <c r="U77" s="96" t="str">
        <f t="shared" si="18"/>
        <v>0</v>
      </c>
      <c r="V77" s="96" t="str">
        <f t="shared" si="19"/>
        <v>0</v>
      </c>
      <c r="W77" s="96" t="str">
        <f t="shared" si="20"/>
        <v>0</v>
      </c>
      <c r="X77" s="107" t="str">
        <f t="shared" si="21"/>
        <v>0</v>
      </c>
      <c r="Y77" s="113">
        <v>43454</v>
      </c>
      <c r="Z77" s="101" t="s">
        <v>515</v>
      </c>
      <c r="AA77" s="96"/>
      <c r="AB77" s="96"/>
      <c r="AC77" s="96"/>
      <c r="AD77" s="96"/>
    </row>
    <row r="78" spans="1:30" ht="38.25" customHeight="1">
      <c r="A78" s="143"/>
      <c r="B78" s="133"/>
      <c r="C78" s="48" t="s">
        <v>409</v>
      </c>
      <c r="D78" s="44" t="s">
        <v>12</v>
      </c>
      <c r="E78" s="44" t="s">
        <v>166</v>
      </c>
      <c r="F78" s="44" t="s">
        <v>167</v>
      </c>
      <c r="G78" s="42" t="s">
        <v>51</v>
      </c>
      <c r="H78" s="43" t="s">
        <v>81</v>
      </c>
      <c r="I78" s="75" t="s">
        <v>301</v>
      </c>
      <c r="J78" s="89" t="s">
        <v>462</v>
      </c>
      <c r="K78" s="89" t="s">
        <v>462</v>
      </c>
      <c r="L78" s="101" t="s">
        <v>512</v>
      </c>
      <c r="M78" s="96"/>
      <c r="N78" s="96" t="str">
        <f t="shared" si="11"/>
        <v>0</v>
      </c>
      <c r="O78" s="96" t="str">
        <f t="shared" si="12"/>
        <v>0</v>
      </c>
      <c r="P78" s="96" t="str">
        <f t="shared" si="13"/>
        <v>0</v>
      </c>
      <c r="Q78" s="96" t="str">
        <f t="shared" si="14"/>
        <v>0</v>
      </c>
      <c r="R78" s="96" t="str">
        <f t="shared" si="15"/>
        <v>1</v>
      </c>
      <c r="S78" s="96" t="str">
        <f t="shared" si="16"/>
        <v>0</v>
      </c>
      <c r="T78" s="96" t="str">
        <f t="shared" si="17"/>
        <v>0</v>
      </c>
      <c r="U78" s="96" t="str">
        <f t="shared" si="18"/>
        <v>0</v>
      </c>
      <c r="V78" s="96" t="str">
        <f t="shared" si="19"/>
        <v>0</v>
      </c>
      <c r="W78" s="96" t="str">
        <f t="shared" si="20"/>
        <v>0</v>
      </c>
      <c r="X78" s="107" t="str">
        <f t="shared" si="21"/>
        <v>0</v>
      </c>
      <c r="Y78" s="113">
        <v>43454</v>
      </c>
      <c r="Z78" s="101" t="s">
        <v>516</v>
      </c>
      <c r="AA78" s="96"/>
      <c r="AB78" s="96"/>
      <c r="AC78" s="96"/>
      <c r="AD78" s="96"/>
    </row>
    <row r="79" spans="1:30" ht="34.5" customHeight="1">
      <c r="A79" s="143"/>
      <c r="B79" s="131" t="s">
        <v>221</v>
      </c>
      <c r="C79" s="74" t="s">
        <v>302</v>
      </c>
      <c r="D79" s="44" t="s">
        <v>12</v>
      </c>
      <c r="E79" s="44" t="s">
        <v>166</v>
      </c>
      <c r="F79" s="44" t="s">
        <v>167</v>
      </c>
      <c r="G79" s="42" t="s">
        <v>51</v>
      </c>
      <c r="H79" s="43" t="s">
        <v>185</v>
      </c>
      <c r="I79" s="75" t="s">
        <v>303</v>
      </c>
      <c r="J79" s="89" t="s">
        <v>462</v>
      </c>
      <c r="K79" s="89" t="s">
        <v>462</v>
      </c>
      <c r="L79" s="101" t="s">
        <v>512</v>
      </c>
      <c r="M79" s="96"/>
      <c r="N79" s="96" t="str">
        <f t="shared" si="11"/>
        <v>0</v>
      </c>
      <c r="O79" s="96" t="str">
        <f t="shared" si="12"/>
        <v>0</v>
      </c>
      <c r="P79" s="96" t="str">
        <f t="shared" si="13"/>
        <v>0</v>
      </c>
      <c r="Q79" s="96" t="str">
        <f t="shared" si="14"/>
        <v>0</v>
      </c>
      <c r="R79" s="96" t="str">
        <f t="shared" si="15"/>
        <v>1</v>
      </c>
      <c r="S79" s="96" t="str">
        <f t="shared" si="16"/>
        <v>0</v>
      </c>
      <c r="T79" s="96" t="str">
        <f t="shared" si="17"/>
        <v>0</v>
      </c>
      <c r="U79" s="96" t="str">
        <f t="shared" si="18"/>
        <v>0</v>
      </c>
      <c r="V79" s="96" t="str">
        <f t="shared" si="19"/>
        <v>0</v>
      </c>
      <c r="W79" s="96" t="str">
        <f t="shared" si="20"/>
        <v>0</v>
      </c>
      <c r="X79" s="107" t="str">
        <f t="shared" si="21"/>
        <v>0</v>
      </c>
      <c r="Y79" s="113">
        <v>43454</v>
      </c>
      <c r="Z79" s="96"/>
      <c r="AA79" s="96"/>
      <c r="AB79" s="96"/>
      <c r="AC79" s="96"/>
      <c r="AD79" s="96"/>
    </row>
    <row r="80" spans="1:30" ht="34.5" customHeight="1">
      <c r="A80" s="143"/>
      <c r="B80" s="133"/>
      <c r="C80" s="74" t="s">
        <v>304</v>
      </c>
      <c r="D80" s="44" t="s">
        <v>12</v>
      </c>
      <c r="E80" s="44" t="s">
        <v>166</v>
      </c>
      <c r="F80" s="44" t="s">
        <v>167</v>
      </c>
      <c r="G80" s="42" t="s">
        <v>51</v>
      </c>
      <c r="H80" s="43" t="s">
        <v>185</v>
      </c>
      <c r="I80" s="75" t="s">
        <v>411</v>
      </c>
      <c r="J80" s="89" t="s">
        <v>462</v>
      </c>
      <c r="K80" s="89" t="s">
        <v>462</v>
      </c>
      <c r="L80" s="101" t="s">
        <v>512</v>
      </c>
      <c r="M80" s="96"/>
      <c r="N80" s="96" t="str">
        <f t="shared" ref="N80:N130" si="22">IF(AND(K80="Atención al Ciudadano",L80="x"),"1","0")</f>
        <v>0</v>
      </c>
      <c r="O80" s="96" t="str">
        <f t="shared" si="12"/>
        <v>0</v>
      </c>
      <c r="P80" s="96" t="str">
        <f t="shared" si="13"/>
        <v>0</v>
      </c>
      <c r="Q80" s="96" t="str">
        <f t="shared" si="14"/>
        <v>0</v>
      </c>
      <c r="R80" s="96" t="str">
        <f t="shared" si="15"/>
        <v>1</v>
      </c>
      <c r="S80" s="96" t="str">
        <f t="shared" si="16"/>
        <v>0</v>
      </c>
      <c r="T80" s="96" t="str">
        <f t="shared" si="17"/>
        <v>0</v>
      </c>
      <c r="U80" s="96" t="str">
        <f t="shared" si="18"/>
        <v>0</v>
      </c>
      <c r="V80" s="96" t="str">
        <f t="shared" si="19"/>
        <v>0</v>
      </c>
      <c r="W80" s="96" t="str">
        <f t="shared" si="20"/>
        <v>0</v>
      </c>
      <c r="X80" s="107" t="str">
        <f t="shared" si="21"/>
        <v>0</v>
      </c>
      <c r="Y80" s="113">
        <v>43454</v>
      </c>
      <c r="Z80" s="96"/>
      <c r="AA80" s="96"/>
      <c r="AB80" s="96"/>
      <c r="AC80" s="96"/>
      <c r="AD80" s="96"/>
    </row>
    <row r="81" spans="1:30" ht="24" customHeight="1">
      <c r="A81" s="144"/>
      <c r="B81" s="40" t="s">
        <v>223</v>
      </c>
      <c r="C81" s="56" t="s">
        <v>222</v>
      </c>
      <c r="D81" s="44" t="s">
        <v>12</v>
      </c>
      <c r="E81" s="44" t="s">
        <v>166</v>
      </c>
      <c r="F81" s="44" t="s">
        <v>167</v>
      </c>
      <c r="G81" s="57"/>
      <c r="H81" s="43" t="s">
        <v>195</v>
      </c>
      <c r="I81" s="75" t="s">
        <v>412</v>
      </c>
      <c r="J81" s="89" t="s">
        <v>462</v>
      </c>
      <c r="K81" s="89" t="s">
        <v>462</v>
      </c>
      <c r="L81" s="101"/>
      <c r="M81" s="101" t="s">
        <v>512</v>
      </c>
      <c r="N81" s="96" t="str">
        <f t="shared" si="22"/>
        <v>0</v>
      </c>
      <c r="O81" s="96" t="str">
        <f t="shared" si="12"/>
        <v>0</v>
      </c>
      <c r="P81" s="96" t="str">
        <f t="shared" si="13"/>
        <v>0</v>
      </c>
      <c r="Q81" s="96" t="str">
        <f t="shared" si="14"/>
        <v>0</v>
      </c>
      <c r="R81" s="96" t="str">
        <f t="shared" si="15"/>
        <v>0</v>
      </c>
      <c r="S81" s="96" t="str">
        <f t="shared" si="16"/>
        <v>0</v>
      </c>
      <c r="T81" s="96" t="str">
        <f t="shared" si="17"/>
        <v>0</v>
      </c>
      <c r="U81" s="96" t="str">
        <f t="shared" si="18"/>
        <v>0</v>
      </c>
      <c r="V81" s="96" t="str">
        <f t="shared" si="19"/>
        <v>0</v>
      </c>
      <c r="W81" s="96" t="str">
        <f t="shared" si="20"/>
        <v>0</v>
      </c>
      <c r="X81" s="107" t="str">
        <f t="shared" si="21"/>
        <v>0</v>
      </c>
      <c r="Y81" s="113">
        <v>43454</v>
      </c>
      <c r="Z81" s="101" t="s">
        <v>517</v>
      </c>
      <c r="AA81" s="96"/>
      <c r="AB81" s="96"/>
      <c r="AC81" s="96"/>
      <c r="AD81" s="96"/>
    </row>
    <row r="82" spans="1:30" ht="24" customHeight="1">
      <c r="A82" s="110"/>
      <c r="B82" s="126" t="s">
        <v>224</v>
      </c>
      <c r="C82" s="56" t="s">
        <v>518</v>
      </c>
      <c r="D82" s="44" t="s">
        <v>12</v>
      </c>
      <c r="E82" s="44" t="s">
        <v>166</v>
      </c>
      <c r="F82" s="44" t="s">
        <v>213</v>
      </c>
      <c r="G82" s="57" t="s">
        <v>51</v>
      </c>
      <c r="H82" s="109"/>
      <c r="I82" s="75" t="s">
        <v>519</v>
      </c>
      <c r="J82" s="89" t="s">
        <v>462</v>
      </c>
      <c r="K82" s="89" t="s">
        <v>462</v>
      </c>
      <c r="L82" s="101" t="s">
        <v>512</v>
      </c>
      <c r="M82" s="101"/>
      <c r="N82" s="96" t="str">
        <f t="shared" ref="N82" si="23">IF(AND(K82="Atención al Ciudadano",L82="x"),"1","0")</f>
        <v>0</v>
      </c>
      <c r="O82" s="96" t="str">
        <f t="shared" ref="O82" si="24">IF(AND(K82="Evaluación Independiente",L82="x"),"1","0")</f>
        <v>0</v>
      </c>
      <c r="P82" s="96" t="str">
        <f t="shared" ref="P82" si="25">IF(AND(K82="Gestión de Mejora",L82="x"),"1","0")</f>
        <v>0</v>
      </c>
      <c r="Q82" s="96" t="str">
        <f t="shared" ref="Q82" si="26">IF(AND(K82="Gestión del Ser",L82="x"),"1","0")</f>
        <v>0</v>
      </c>
      <c r="R82" s="96" t="str">
        <f t="shared" ref="R82" si="27">IF(AND(K82="Gestión Estratégica",L82="x"),"1","0")</f>
        <v>1</v>
      </c>
      <c r="S82" s="96" t="str">
        <f t="shared" ref="S82" si="28">IF(AND(K82="Gestión Financiera",L82="x"),"1","0")</f>
        <v>0</v>
      </c>
      <c r="T82" s="96" t="str">
        <f t="shared" ref="T82" si="29">IF(AND(K82="Gestión Jurídica",L82="x"),"1","0")</f>
        <v>0</v>
      </c>
      <c r="U82" s="96" t="str">
        <f t="shared" ref="U82" si="30">IF(AND(K82="Gestión Tecnológica",L82="x"),"1","0")</f>
        <v>0</v>
      </c>
      <c r="V82" s="96" t="str">
        <f t="shared" ref="V82" si="31">IF(AND(K82="Patrimonio Institucional",L82="x"),"1","0")</f>
        <v>0</v>
      </c>
      <c r="W82" s="96" t="str">
        <f t="shared" ref="W82" si="32">IF(AND(K82="Recursos Físicos",L82="x"),"1","0")</f>
        <v>0</v>
      </c>
      <c r="X82" s="107" t="str">
        <f t="shared" ref="X82" si="33">IF(AND(K82="Transformación Cultural para la Revitalziación del Centro",L82="x"),"1","0")</f>
        <v>0</v>
      </c>
      <c r="Y82" s="113">
        <v>43454</v>
      </c>
      <c r="Z82" s="101"/>
      <c r="AA82" s="96"/>
      <c r="AB82" s="96"/>
      <c r="AC82" s="96"/>
      <c r="AD82" s="96"/>
    </row>
    <row r="83" spans="1:30" ht="15" customHeight="1">
      <c r="A83" s="145" t="s">
        <v>259</v>
      </c>
      <c r="B83" s="127"/>
      <c r="C83" s="58" t="s">
        <v>310</v>
      </c>
      <c r="D83" s="111" t="s">
        <v>12</v>
      </c>
      <c r="E83" s="44" t="s">
        <v>166</v>
      </c>
      <c r="F83" s="59" t="s">
        <v>178</v>
      </c>
      <c r="G83" s="47" t="s">
        <v>185</v>
      </c>
      <c r="H83" s="47" t="s">
        <v>185</v>
      </c>
      <c r="I83" s="77" t="s">
        <v>413</v>
      </c>
      <c r="J83" s="89" t="s">
        <v>462</v>
      </c>
      <c r="K83" s="89" t="s">
        <v>462</v>
      </c>
      <c r="L83" s="101" t="s">
        <v>512</v>
      </c>
      <c r="M83" s="96"/>
      <c r="N83" s="96" t="str">
        <f t="shared" si="22"/>
        <v>0</v>
      </c>
      <c r="O83" s="96" t="str">
        <f t="shared" si="12"/>
        <v>0</v>
      </c>
      <c r="P83" s="96" t="str">
        <f t="shared" si="13"/>
        <v>0</v>
      </c>
      <c r="Q83" s="96" t="str">
        <f t="shared" si="14"/>
        <v>0</v>
      </c>
      <c r="R83" s="96" t="str">
        <f t="shared" si="15"/>
        <v>1</v>
      </c>
      <c r="S83" s="96" t="str">
        <f t="shared" si="16"/>
        <v>0</v>
      </c>
      <c r="T83" s="96" t="str">
        <f t="shared" si="17"/>
        <v>0</v>
      </c>
      <c r="U83" s="96" t="str">
        <f t="shared" si="18"/>
        <v>0</v>
      </c>
      <c r="V83" s="96" t="str">
        <f t="shared" si="19"/>
        <v>0</v>
      </c>
      <c r="W83" s="96" t="str">
        <f t="shared" si="20"/>
        <v>0</v>
      </c>
      <c r="X83" s="107" t="str">
        <f t="shared" si="21"/>
        <v>0</v>
      </c>
      <c r="Y83" s="113">
        <v>43454</v>
      </c>
      <c r="Z83" s="96"/>
      <c r="AA83" s="96"/>
      <c r="AB83" s="96"/>
      <c r="AC83" s="96"/>
      <c r="AD83" s="96"/>
    </row>
    <row r="84" spans="1:30" ht="15" customHeight="1">
      <c r="A84" s="146"/>
      <c r="B84" s="127"/>
      <c r="C84" s="58" t="s">
        <v>311</v>
      </c>
      <c r="D84" s="41" t="s">
        <v>12</v>
      </c>
      <c r="E84" s="44" t="s">
        <v>166</v>
      </c>
      <c r="F84" s="59" t="s">
        <v>178</v>
      </c>
      <c r="G84" s="47" t="s">
        <v>185</v>
      </c>
      <c r="H84" s="47" t="s">
        <v>185</v>
      </c>
      <c r="I84" s="77" t="s">
        <v>414</v>
      </c>
      <c r="J84" s="89" t="s">
        <v>462</v>
      </c>
      <c r="K84" s="89" t="s">
        <v>462</v>
      </c>
      <c r="L84" s="101" t="s">
        <v>512</v>
      </c>
      <c r="M84" s="96"/>
      <c r="N84" s="96" t="str">
        <f t="shared" si="22"/>
        <v>0</v>
      </c>
      <c r="O84" s="96" t="str">
        <f t="shared" si="12"/>
        <v>0</v>
      </c>
      <c r="P84" s="96" t="str">
        <f t="shared" si="13"/>
        <v>0</v>
      </c>
      <c r="Q84" s="96" t="str">
        <f t="shared" si="14"/>
        <v>0</v>
      </c>
      <c r="R84" s="96" t="str">
        <f t="shared" si="15"/>
        <v>1</v>
      </c>
      <c r="S84" s="96" t="str">
        <f t="shared" si="16"/>
        <v>0</v>
      </c>
      <c r="T84" s="96" t="str">
        <f t="shared" si="17"/>
        <v>0</v>
      </c>
      <c r="U84" s="96" t="str">
        <f t="shared" si="18"/>
        <v>0</v>
      </c>
      <c r="V84" s="96" t="str">
        <f t="shared" si="19"/>
        <v>0</v>
      </c>
      <c r="W84" s="96" t="str">
        <f t="shared" si="20"/>
        <v>0</v>
      </c>
      <c r="X84" s="107" t="str">
        <f t="shared" si="21"/>
        <v>0</v>
      </c>
      <c r="Y84" s="113">
        <v>43454</v>
      </c>
      <c r="Z84" s="96"/>
      <c r="AA84" s="96"/>
      <c r="AB84" s="96"/>
      <c r="AC84" s="96"/>
      <c r="AD84" s="96"/>
    </row>
    <row r="85" spans="1:30" ht="15" customHeight="1">
      <c r="A85" s="146"/>
      <c r="B85" s="127"/>
      <c r="C85" s="58" t="s">
        <v>312</v>
      </c>
      <c r="D85" s="41" t="s">
        <v>12</v>
      </c>
      <c r="E85" s="44" t="s">
        <v>166</v>
      </c>
      <c r="F85" s="59" t="s">
        <v>178</v>
      </c>
      <c r="G85" s="47" t="s">
        <v>185</v>
      </c>
      <c r="H85" s="47" t="s">
        <v>185</v>
      </c>
      <c r="I85" s="77" t="s">
        <v>415</v>
      </c>
      <c r="J85" s="89" t="s">
        <v>462</v>
      </c>
      <c r="K85" s="89" t="s">
        <v>462</v>
      </c>
      <c r="L85" s="101" t="s">
        <v>512</v>
      </c>
      <c r="M85" s="96"/>
      <c r="N85" s="96" t="str">
        <f t="shared" si="22"/>
        <v>0</v>
      </c>
      <c r="O85" s="96" t="str">
        <f t="shared" si="12"/>
        <v>0</v>
      </c>
      <c r="P85" s="96" t="str">
        <f t="shared" si="13"/>
        <v>0</v>
      </c>
      <c r="Q85" s="96" t="str">
        <f t="shared" si="14"/>
        <v>0</v>
      </c>
      <c r="R85" s="96" t="str">
        <f t="shared" si="15"/>
        <v>1</v>
      </c>
      <c r="S85" s="96" t="str">
        <f t="shared" si="16"/>
        <v>0</v>
      </c>
      <c r="T85" s="96" t="str">
        <f t="shared" si="17"/>
        <v>0</v>
      </c>
      <c r="U85" s="96" t="str">
        <f t="shared" si="18"/>
        <v>0</v>
      </c>
      <c r="V85" s="96" t="str">
        <f t="shared" si="19"/>
        <v>0</v>
      </c>
      <c r="W85" s="96" t="str">
        <f t="shared" si="20"/>
        <v>0</v>
      </c>
      <c r="X85" s="107" t="str">
        <f t="shared" si="21"/>
        <v>0</v>
      </c>
      <c r="Y85" s="113">
        <v>43454</v>
      </c>
      <c r="Z85" s="96"/>
      <c r="AA85" s="96"/>
      <c r="AB85" s="96"/>
      <c r="AC85" s="96"/>
      <c r="AD85" s="96"/>
    </row>
    <row r="86" spans="1:30" ht="15" customHeight="1">
      <c r="A86" s="146"/>
      <c r="B86" s="127"/>
      <c r="C86" s="58" t="s">
        <v>313</v>
      </c>
      <c r="D86" s="41" t="s">
        <v>12</v>
      </c>
      <c r="E86" s="44" t="s">
        <v>166</v>
      </c>
      <c r="F86" s="59" t="s">
        <v>178</v>
      </c>
      <c r="G86" s="47" t="s">
        <v>185</v>
      </c>
      <c r="H86" s="47" t="s">
        <v>185</v>
      </c>
      <c r="I86" s="77" t="s">
        <v>416</v>
      </c>
      <c r="J86" s="89" t="s">
        <v>462</v>
      </c>
      <c r="K86" s="89" t="s">
        <v>462</v>
      </c>
      <c r="L86" s="101" t="s">
        <v>512</v>
      </c>
      <c r="M86" s="96"/>
      <c r="N86" s="96" t="str">
        <f t="shared" si="22"/>
        <v>0</v>
      </c>
      <c r="O86" s="96" t="str">
        <f t="shared" si="12"/>
        <v>0</v>
      </c>
      <c r="P86" s="96" t="str">
        <f t="shared" si="13"/>
        <v>0</v>
      </c>
      <c r="Q86" s="96" t="str">
        <f t="shared" si="14"/>
        <v>0</v>
      </c>
      <c r="R86" s="96" t="str">
        <f t="shared" si="15"/>
        <v>1</v>
      </c>
      <c r="S86" s="96" t="str">
        <f t="shared" si="16"/>
        <v>0</v>
      </c>
      <c r="T86" s="96" t="str">
        <f t="shared" si="17"/>
        <v>0</v>
      </c>
      <c r="U86" s="96" t="str">
        <f t="shared" si="18"/>
        <v>0</v>
      </c>
      <c r="V86" s="96" t="str">
        <f t="shared" si="19"/>
        <v>0</v>
      </c>
      <c r="W86" s="96" t="str">
        <f t="shared" si="20"/>
        <v>0</v>
      </c>
      <c r="X86" s="107" t="str">
        <f t="shared" si="21"/>
        <v>0</v>
      </c>
      <c r="Y86" s="113">
        <v>43454</v>
      </c>
      <c r="Z86" s="96"/>
      <c r="AA86" s="96"/>
      <c r="AB86" s="96"/>
      <c r="AC86" s="96"/>
      <c r="AD86" s="96"/>
    </row>
    <row r="87" spans="1:30" ht="15" customHeight="1">
      <c r="A87" s="146"/>
      <c r="B87" s="128"/>
      <c r="C87" s="58" t="s">
        <v>314</v>
      </c>
      <c r="D87" s="41" t="s">
        <v>12</v>
      </c>
      <c r="E87" s="44" t="s">
        <v>166</v>
      </c>
      <c r="F87" s="59" t="s">
        <v>178</v>
      </c>
      <c r="G87" s="47" t="s">
        <v>185</v>
      </c>
      <c r="H87" s="47" t="s">
        <v>185</v>
      </c>
      <c r="I87" s="77" t="s">
        <v>417</v>
      </c>
      <c r="J87" s="89" t="s">
        <v>462</v>
      </c>
      <c r="K87" s="89" t="s">
        <v>462</v>
      </c>
      <c r="L87" s="101" t="s">
        <v>512</v>
      </c>
      <c r="M87" s="96"/>
      <c r="N87" s="96" t="str">
        <f t="shared" si="22"/>
        <v>0</v>
      </c>
      <c r="O87" s="96" t="str">
        <f t="shared" si="12"/>
        <v>0</v>
      </c>
      <c r="P87" s="96" t="str">
        <f t="shared" si="13"/>
        <v>0</v>
      </c>
      <c r="Q87" s="96" t="str">
        <f t="shared" si="14"/>
        <v>0</v>
      </c>
      <c r="R87" s="96" t="str">
        <f t="shared" si="15"/>
        <v>1</v>
      </c>
      <c r="S87" s="96" t="str">
        <f t="shared" si="16"/>
        <v>0</v>
      </c>
      <c r="T87" s="96" t="str">
        <f t="shared" si="17"/>
        <v>0</v>
      </c>
      <c r="U87" s="96" t="str">
        <f t="shared" si="18"/>
        <v>0</v>
      </c>
      <c r="V87" s="96" t="str">
        <f t="shared" si="19"/>
        <v>0</v>
      </c>
      <c r="W87" s="96" t="str">
        <f t="shared" si="20"/>
        <v>0</v>
      </c>
      <c r="X87" s="107" t="str">
        <f t="shared" si="21"/>
        <v>0</v>
      </c>
      <c r="Y87" s="113">
        <v>43454</v>
      </c>
      <c r="Z87" s="96"/>
      <c r="AA87" s="96"/>
      <c r="AB87" s="96"/>
      <c r="AC87" s="96"/>
      <c r="AD87" s="96"/>
    </row>
    <row r="88" spans="1:30" ht="60">
      <c r="A88" s="146"/>
      <c r="B88" s="131" t="s">
        <v>225</v>
      </c>
      <c r="C88" s="58" t="s">
        <v>315</v>
      </c>
      <c r="D88" s="40" t="s">
        <v>12</v>
      </c>
      <c r="E88" s="40" t="s">
        <v>166</v>
      </c>
      <c r="F88" s="59" t="s">
        <v>178</v>
      </c>
      <c r="G88" s="47" t="s">
        <v>526</v>
      </c>
      <c r="H88" s="47" t="s">
        <v>322</v>
      </c>
      <c r="I88" s="77" t="s">
        <v>418</v>
      </c>
      <c r="J88" s="88" t="s">
        <v>467</v>
      </c>
      <c r="K88" s="89" t="s">
        <v>467</v>
      </c>
      <c r="L88" s="101" t="s">
        <v>512</v>
      </c>
      <c r="M88" s="96"/>
      <c r="N88" s="96" t="str">
        <f t="shared" si="22"/>
        <v>0</v>
      </c>
      <c r="O88" s="96" t="str">
        <f t="shared" si="12"/>
        <v>1</v>
      </c>
      <c r="P88" s="96" t="str">
        <f t="shared" si="13"/>
        <v>0</v>
      </c>
      <c r="Q88" s="96" t="str">
        <f t="shared" si="14"/>
        <v>0</v>
      </c>
      <c r="R88" s="96" t="str">
        <f t="shared" si="15"/>
        <v>0</v>
      </c>
      <c r="S88" s="96" t="str">
        <f t="shared" si="16"/>
        <v>0</v>
      </c>
      <c r="T88" s="96" t="str">
        <f t="shared" si="17"/>
        <v>0</v>
      </c>
      <c r="U88" s="96" t="str">
        <f t="shared" si="18"/>
        <v>0</v>
      </c>
      <c r="V88" s="96" t="str">
        <f t="shared" si="19"/>
        <v>0</v>
      </c>
      <c r="W88" s="96" t="str">
        <f t="shared" si="20"/>
        <v>0</v>
      </c>
      <c r="X88" s="107" t="str">
        <f t="shared" si="21"/>
        <v>0</v>
      </c>
      <c r="Y88" s="113">
        <v>43454</v>
      </c>
      <c r="Z88" s="114" t="s">
        <v>523</v>
      </c>
      <c r="AA88" s="96"/>
      <c r="AB88" s="96"/>
      <c r="AC88" s="96"/>
      <c r="AD88" s="96"/>
    </row>
    <row r="89" spans="1:30" ht="60">
      <c r="A89" s="146"/>
      <c r="B89" s="132"/>
      <c r="C89" s="58" t="s">
        <v>316</v>
      </c>
      <c r="D89" s="41" t="s">
        <v>12</v>
      </c>
      <c r="E89" s="41" t="s">
        <v>166</v>
      </c>
      <c r="F89" s="59" t="s">
        <v>178</v>
      </c>
      <c r="G89" s="47"/>
      <c r="H89" s="47" t="s">
        <v>322</v>
      </c>
      <c r="I89" s="77" t="s">
        <v>419</v>
      </c>
      <c r="J89" s="88" t="s">
        <v>467</v>
      </c>
      <c r="K89" s="89" t="s">
        <v>467</v>
      </c>
      <c r="L89" s="101" t="s">
        <v>512</v>
      </c>
      <c r="M89" s="96"/>
      <c r="N89" s="96" t="str">
        <f t="shared" si="22"/>
        <v>0</v>
      </c>
      <c r="O89" s="96" t="str">
        <f t="shared" si="12"/>
        <v>1</v>
      </c>
      <c r="P89" s="96" t="str">
        <f t="shared" si="13"/>
        <v>0</v>
      </c>
      <c r="Q89" s="96" t="str">
        <f t="shared" si="14"/>
        <v>0</v>
      </c>
      <c r="R89" s="96" t="str">
        <f t="shared" si="15"/>
        <v>0</v>
      </c>
      <c r="S89" s="96" t="str">
        <f t="shared" si="16"/>
        <v>0</v>
      </c>
      <c r="T89" s="96" t="str">
        <f t="shared" si="17"/>
        <v>0</v>
      </c>
      <c r="U89" s="96" t="str">
        <f t="shared" si="18"/>
        <v>0</v>
      </c>
      <c r="V89" s="96" t="str">
        <f t="shared" si="19"/>
        <v>0</v>
      </c>
      <c r="W89" s="96" t="str">
        <f t="shared" si="20"/>
        <v>0</v>
      </c>
      <c r="X89" s="107" t="str">
        <f t="shared" si="21"/>
        <v>0</v>
      </c>
      <c r="Y89" s="113">
        <v>43454</v>
      </c>
      <c r="Z89" s="114" t="s">
        <v>524</v>
      </c>
      <c r="AA89" s="96"/>
      <c r="AB89" s="96"/>
      <c r="AC89" s="96"/>
      <c r="AD89" s="96"/>
    </row>
    <row r="90" spans="1:30" ht="60">
      <c r="A90" s="146"/>
      <c r="B90" s="132"/>
      <c r="C90" s="58" t="s">
        <v>317</v>
      </c>
      <c r="D90" s="41" t="s">
        <v>12</v>
      </c>
      <c r="E90" s="41" t="s">
        <v>166</v>
      </c>
      <c r="F90" s="59" t="s">
        <v>178</v>
      </c>
      <c r="G90" s="47"/>
      <c r="H90" s="47" t="s">
        <v>322</v>
      </c>
      <c r="I90" s="77" t="s">
        <v>420</v>
      </c>
      <c r="J90" s="88" t="s">
        <v>467</v>
      </c>
      <c r="K90" s="89" t="s">
        <v>467</v>
      </c>
      <c r="L90" s="101" t="s">
        <v>512</v>
      </c>
      <c r="M90" s="96"/>
      <c r="N90" s="96" t="str">
        <f t="shared" si="22"/>
        <v>0</v>
      </c>
      <c r="O90" s="96" t="str">
        <f t="shared" si="12"/>
        <v>1</v>
      </c>
      <c r="P90" s="96" t="str">
        <f t="shared" si="13"/>
        <v>0</v>
      </c>
      <c r="Q90" s="96" t="str">
        <f t="shared" si="14"/>
        <v>0</v>
      </c>
      <c r="R90" s="96" t="str">
        <f t="shared" si="15"/>
        <v>0</v>
      </c>
      <c r="S90" s="96" t="str">
        <f t="shared" si="16"/>
        <v>0</v>
      </c>
      <c r="T90" s="96" t="str">
        <f t="shared" si="17"/>
        <v>0</v>
      </c>
      <c r="U90" s="96" t="str">
        <f t="shared" si="18"/>
        <v>0</v>
      </c>
      <c r="V90" s="96" t="str">
        <f t="shared" si="19"/>
        <v>0</v>
      </c>
      <c r="W90" s="96" t="str">
        <f t="shared" si="20"/>
        <v>0</v>
      </c>
      <c r="X90" s="107" t="str">
        <f t="shared" si="21"/>
        <v>0</v>
      </c>
      <c r="Y90" s="113">
        <v>43454</v>
      </c>
      <c r="Z90" s="114" t="s">
        <v>524</v>
      </c>
      <c r="AA90" s="96"/>
      <c r="AB90" s="96"/>
      <c r="AC90" s="96"/>
      <c r="AD90" s="96"/>
    </row>
    <row r="91" spans="1:30" ht="60">
      <c r="A91" s="146"/>
      <c r="B91" s="132"/>
      <c r="C91" s="58" t="s">
        <v>318</v>
      </c>
      <c r="D91" s="41" t="s">
        <v>12</v>
      </c>
      <c r="E91" s="41" t="s">
        <v>166</v>
      </c>
      <c r="F91" s="59" t="s">
        <v>178</v>
      </c>
      <c r="G91" s="47"/>
      <c r="H91" s="47" t="s">
        <v>322</v>
      </c>
      <c r="I91" s="77" t="s">
        <v>421</v>
      </c>
      <c r="J91" s="88" t="s">
        <v>467</v>
      </c>
      <c r="K91" s="89" t="s">
        <v>467</v>
      </c>
      <c r="L91" s="101" t="s">
        <v>512</v>
      </c>
      <c r="M91" s="96"/>
      <c r="N91" s="96" t="str">
        <f t="shared" si="22"/>
        <v>0</v>
      </c>
      <c r="O91" s="96" t="str">
        <f t="shared" si="12"/>
        <v>1</v>
      </c>
      <c r="P91" s="96" t="str">
        <f t="shared" si="13"/>
        <v>0</v>
      </c>
      <c r="Q91" s="96" t="str">
        <f t="shared" si="14"/>
        <v>0</v>
      </c>
      <c r="R91" s="96" t="str">
        <f t="shared" si="15"/>
        <v>0</v>
      </c>
      <c r="S91" s="96" t="str">
        <f t="shared" si="16"/>
        <v>0</v>
      </c>
      <c r="T91" s="96" t="str">
        <f t="shared" si="17"/>
        <v>0</v>
      </c>
      <c r="U91" s="96" t="str">
        <f t="shared" si="18"/>
        <v>0</v>
      </c>
      <c r="V91" s="96" t="str">
        <f t="shared" si="19"/>
        <v>0</v>
      </c>
      <c r="W91" s="96" t="str">
        <f t="shared" si="20"/>
        <v>0</v>
      </c>
      <c r="X91" s="107" t="str">
        <f t="shared" si="21"/>
        <v>0</v>
      </c>
      <c r="Y91" s="113">
        <v>43454</v>
      </c>
      <c r="Z91" s="114" t="s">
        <v>524</v>
      </c>
      <c r="AA91" s="96"/>
      <c r="AB91" s="96"/>
      <c r="AC91" s="96"/>
      <c r="AD91" s="96"/>
    </row>
    <row r="92" spans="1:30" ht="45">
      <c r="A92" s="146"/>
      <c r="B92" s="132"/>
      <c r="C92" s="58" t="s">
        <v>319</v>
      </c>
      <c r="D92" s="41" t="s">
        <v>12</v>
      </c>
      <c r="E92" s="41" t="s">
        <v>166</v>
      </c>
      <c r="F92" s="59" t="s">
        <v>178</v>
      </c>
      <c r="G92" s="47"/>
      <c r="H92" s="47" t="s">
        <v>322</v>
      </c>
      <c r="I92" s="77" t="s">
        <v>422</v>
      </c>
      <c r="J92" s="88" t="s">
        <v>467</v>
      </c>
      <c r="K92" s="89" t="s">
        <v>467</v>
      </c>
      <c r="L92" s="101" t="s">
        <v>512</v>
      </c>
      <c r="M92" s="96"/>
      <c r="N92" s="96" t="str">
        <f t="shared" si="22"/>
        <v>0</v>
      </c>
      <c r="O92" s="96" t="str">
        <f t="shared" si="12"/>
        <v>1</v>
      </c>
      <c r="P92" s="96" t="str">
        <f t="shared" si="13"/>
        <v>0</v>
      </c>
      <c r="Q92" s="96" t="str">
        <f t="shared" si="14"/>
        <v>0</v>
      </c>
      <c r="R92" s="96" t="str">
        <f t="shared" si="15"/>
        <v>0</v>
      </c>
      <c r="S92" s="96" t="str">
        <f t="shared" si="16"/>
        <v>0</v>
      </c>
      <c r="T92" s="96" t="str">
        <f t="shared" si="17"/>
        <v>0</v>
      </c>
      <c r="U92" s="96" t="str">
        <f t="shared" si="18"/>
        <v>0</v>
      </c>
      <c r="V92" s="96" t="str">
        <f t="shared" si="19"/>
        <v>0</v>
      </c>
      <c r="W92" s="96" t="str">
        <f t="shared" si="20"/>
        <v>0</v>
      </c>
      <c r="X92" s="107" t="str">
        <f t="shared" si="21"/>
        <v>0</v>
      </c>
      <c r="Y92" s="113">
        <v>43454</v>
      </c>
      <c r="Z92" s="114" t="s">
        <v>524</v>
      </c>
      <c r="AA92" s="96"/>
      <c r="AB92" s="96"/>
      <c r="AC92" s="96"/>
      <c r="AD92" s="96"/>
    </row>
    <row r="93" spans="1:30" ht="30">
      <c r="A93" s="146"/>
      <c r="B93" s="132"/>
      <c r="C93" s="58" t="s">
        <v>320</v>
      </c>
      <c r="D93" s="41" t="s">
        <v>12</v>
      </c>
      <c r="E93" s="41" t="s">
        <v>166</v>
      </c>
      <c r="F93" s="59" t="s">
        <v>178</v>
      </c>
      <c r="G93" s="47"/>
      <c r="H93" s="47" t="s">
        <v>322</v>
      </c>
      <c r="I93" s="77" t="s">
        <v>423</v>
      </c>
      <c r="J93" s="88" t="s">
        <v>467</v>
      </c>
      <c r="K93" s="89" t="s">
        <v>467</v>
      </c>
      <c r="L93" s="101" t="s">
        <v>512</v>
      </c>
      <c r="M93" s="96"/>
      <c r="N93" s="96" t="str">
        <f t="shared" si="22"/>
        <v>0</v>
      </c>
      <c r="O93" s="96" t="str">
        <f t="shared" si="12"/>
        <v>1</v>
      </c>
      <c r="P93" s="96" t="str">
        <f t="shared" si="13"/>
        <v>0</v>
      </c>
      <c r="Q93" s="96" t="str">
        <f t="shared" si="14"/>
        <v>0</v>
      </c>
      <c r="R93" s="96" t="str">
        <f t="shared" si="15"/>
        <v>0</v>
      </c>
      <c r="S93" s="96" t="str">
        <f t="shared" si="16"/>
        <v>0</v>
      </c>
      <c r="T93" s="96" t="str">
        <f t="shared" si="17"/>
        <v>0</v>
      </c>
      <c r="U93" s="96" t="str">
        <f t="shared" si="18"/>
        <v>0</v>
      </c>
      <c r="V93" s="96" t="str">
        <f t="shared" si="19"/>
        <v>0</v>
      </c>
      <c r="W93" s="96" t="str">
        <f t="shared" si="20"/>
        <v>0</v>
      </c>
      <c r="X93" s="107" t="str">
        <f t="shared" si="21"/>
        <v>0</v>
      </c>
      <c r="Y93" s="113">
        <v>43454</v>
      </c>
      <c r="Z93" s="114" t="s">
        <v>524</v>
      </c>
      <c r="AA93" s="96"/>
      <c r="AB93" s="96"/>
      <c r="AC93" s="96"/>
      <c r="AD93" s="96"/>
    </row>
    <row r="94" spans="1:30" ht="60">
      <c r="A94" s="146"/>
      <c r="B94" s="133"/>
      <c r="C94" s="58" t="s">
        <v>321</v>
      </c>
      <c r="D94" s="41" t="s">
        <v>12</v>
      </c>
      <c r="E94" s="41" t="s">
        <v>166</v>
      </c>
      <c r="F94" s="59" t="s">
        <v>178</v>
      </c>
      <c r="G94" s="47"/>
      <c r="H94" s="47" t="s">
        <v>322</v>
      </c>
      <c r="I94" s="77" t="s">
        <v>424</v>
      </c>
      <c r="J94" s="88" t="s">
        <v>467</v>
      </c>
      <c r="K94" s="89" t="s">
        <v>467</v>
      </c>
      <c r="L94" s="101" t="s">
        <v>512</v>
      </c>
      <c r="M94" s="96"/>
      <c r="N94" s="96" t="str">
        <f t="shared" si="22"/>
        <v>0</v>
      </c>
      <c r="O94" s="96" t="str">
        <f t="shared" si="12"/>
        <v>1</v>
      </c>
      <c r="P94" s="96" t="str">
        <f t="shared" si="13"/>
        <v>0</v>
      </c>
      <c r="Q94" s="96" t="str">
        <f t="shared" si="14"/>
        <v>0</v>
      </c>
      <c r="R94" s="96" t="str">
        <f t="shared" si="15"/>
        <v>0</v>
      </c>
      <c r="S94" s="96" t="str">
        <f t="shared" si="16"/>
        <v>0</v>
      </c>
      <c r="T94" s="96" t="str">
        <f t="shared" si="17"/>
        <v>0</v>
      </c>
      <c r="U94" s="96" t="str">
        <f t="shared" si="18"/>
        <v>0</v>
      </c>
      <c r="V94" s="96" t="str">
        <f t="shared" si="19"/>
        <v>0</v>
      </c>
      <c r="W94" s="96" t="str">
        <f t="shared" si="20"/>
        <v>0</v>
      </c>
      <c r="X94" s="107" t="str">
        <f t="shared" si="21"/>
        <v>0</v>
      </c>
      <c r="Y94" s="113">
        <v>43454</v>
      </c>
      <c r="Z94" s="114" t="s">
        <v>524</v>
      </c>
      <c r="AA94" s="96"/>
      <c r="AB94" s="96"/>
      <c r="AC94" s="96"/>
      <c r="AD94" s="96"/>
    </row>
    <row r="95" spans="1:30" ht="45">
      <c r="A95" s="146"/>
      <c r="B95" s="71" t="s">
        <v>226</v>
      </c>
      <c r="C95" s="58" t="s">
        <v>425</v>
      </c>
      <c r="D95" s="40" t="s">
        <v>12</v>
      </c>
      <c r="E95" s="40" t="s">
        <v>166</v>
      </c>
      <c r="F95" s="59" t="s">
        <v>178</v>
      </c>
      <c r="G95" s="47" t="s">
        <v>185</v>
      </c>
      <c r="H95" s="47" t="s">
        <v>185</v>
      </c>
      <c r="I95" s="77" t="s">
        <v>307</v>
      </c>
      <c r="J95" s="88" t="s">
        <v>464</v>
      </c>
      <c r="K95" s="89" t="s">
        <v>464</v>
      </c>
      <c r="L95" s="101" t="s">
        <v>512</v>
      </c>
      <c r="M95" s="96"/>
      <c r="N95" s="96" t="str">
        <f t="shared" si="22"/>
        <v>0</v>
      </c>
      <c r="O95" s="96" t="str">
        <f t="shared" si="12"/>
        <v>0</v>
      </c>
      <c r="P95" s="96" t="str">
        <f t="shared" si="13"/>
        <v>1</v>
      </c>
      <c r="Q95" s="96" t="str">
        <f t="shared" si="14"/>
        <v>0</v>
      </c>
      <c r="R95" s="96" t="str">
        <f t="shared" si="15"/>
        <v>0</v>
      </c>
      <c r="S95" s="96" t="str">
        <f t="shared" si="16"/>
        <v>0</v>
      </c>
      <c r="T95" s="96" t="str">
        <f t="shared" si="17"/>
        <v>0</v>
      </c>
      <c r="U95" s="96" t="str">
        <f t="shared" si="18"/>
        <v>0</v>
      </c>
      <c r="V95" s="96" t="str">
        <f t="shared" si="19"/>
        <v>0</v>
      </c>
      <c r="W95" s="96" t="str">
        <f t="shared" si="20"/>
        <v>0</v>
      </c>
      <c r="X95" s="107" t="str">
        <f t="shared" si="21"/>
        <v>0</v>
      </c>
      <c r="Y95" s="96"/>
      <c r="Z95" s="96"/>
      <c r="AA95" s="96"/>
      <c r="AB95" s="96"/>
      <c r="AC95" s="96"/>
      <c r="AD95" s="96"/>
    </row>
    <row r="96" spans="1:30" ht="45">
      <c r="A96" s="146"/>
      <c r="B96" s="138" t="s">
        <v>227</v>
      </c>
      <c r="C96" s="58" t="s">
        <v>323</v>
      </c>
      <c r="D96" s="74" t="s">
        <v>12</v>
      </c>
      <c r="E96" s="74" t="s">
        <v>166</v>
      </c>
      <c r="F96" s="74" t="s">
        <v>167</v>
      </c>
      <c r="G96" s="47" t="s">
        <v>185</v>
      </c>
      <c r="H96" s="47" t="s">
        <v>185</v>
      </c>
      <c r="I96" s="77" t="s">
        <v>309</v>
      </c>
      <c r="J96" s="88" t="s">
        <v>467</v>
      </c>
      <c r="K96" s="89" t="s">
        <v>467</v>
      </c>
      <c r="L96" s="101" t="s">
        <v>512</v>
      </c>
      <c r="M96" s="96"/>
      <c r="N96" s="96" t="str">
        <f t="shared" si="22"/>
        <v>0</v>
      </c>
      <c r="O96" s="96" t="str">
        <f t="shared" si="12"/>
        <v>1</v>
      </c>
      <c r="P96" s="96" t="str">
        <f t="shared" si="13"/>
        <v>0</v>
      </c>
      <c r="Q96" s="96" t="str">
        <f t="shared" si="14"/>
        <v>0</v>
      </c>
      <c r="R96" s="96" t="str">
        <f t="shared" si="15"/>
        <v>0</v>
      </c>
      <c r="S96" s="96" t="str">
        <f t="shared" si="16"/>
        <v>0</v>
      </c>
      <c r="T96" s="96" t="str">
        <f t="shared" si="17"/>
        <v>0</v>
      </c>
      <c r="U96" s="96" t="str">
        <f t="shared" si="18"/>
        <v>0</v>
      </c>
      <c r="V96" s="96" t="str">
        <f t="shared" si="19"/>
        <v>0</v>
      </c>
      <c r="W96" s="96" t="str">
        <f t="shared" si="20"/>
        <v>0</v>
      </c>
      <c r="X96" s="107" t="str">
        <f t="shared" si="21"/>
        <v>0</v>
      </c>
      <c r="Y96" s="113">
        <v>43454</v>
      </c>
      <c r="Z96" s="96"/>
      <c r="AA96" s="96"/>
      <c r="AB96" s="96"/>
      <c r="AC96" s="96"/>
      <c r="AD96" s="96"/>
    </row>
    <row r="97" spans="1:30" ht="45">
      <c r="A97" s="146"/>
      <c r="B97" s="138"/>
      <c r="C97" s="58" t="s">
        <v>308</v>
      </c>
      <c r="D97" s="40" t="s">
        <v>12</v>
      </c>
      <c r="E97" s="40" t="s">
        <v>166</v>
      </c>
      <c r="F97" s="74" t="s">
        <v>178</v>
      </c>
      <c r="G97" s="47" t="s">
        <v>185</v>
      </c>
      <c r="H97" s="47" t="s">
        <v>185</v>
      </c>
      <c r="I97" s="83" t="s">
        <v>426</v>
      </c>
      <c r="J97" s="88" t="s">
        <v>467</v>
      </c>
      <c r="K97" s="89" t="s">
        <v>467</v>
      </c>
      <c r="L97" s="101"/>
      <c r="M97" s="101" t="s">
        <v>512</v>
      </c>
      <c r="N97" s="96" t="str">
        <f t="shared" si="22"/>
        <v>0</v>
      </c>
      <c r="O97" s="96" t="str">
        <f t="shared" si="12"/>
        <v>0</v>
      </c>
      <c r="P97" s="96" t="str">
        <f t="shared" si="13"/>
        <v>0</v>
      </c>
      <c r="Q97" s="96" t="str">
        <f t="shared" si="14"/>
        <v>0</v>
      </c>
      <c r="R97" s="96" t="str">
        <f t="shared" si="15"/>
        <v>0</v>
      </c>
      <c r="S97" s="96" t="str">
        <f t="shared" si="16"/>
        <v>0</v>
      </c>
      <c r="T97" s="96" t="str">
        <f t="shared" si="17"/>
        <v>0</v>
      </c>
      <c r="U97" s="96" t="str">
        <f t="shared" si="18"/>
        <v>0</v>
      </c>
      <c r="V97" s="96" t="str">
        <f t="shared" si="19"/>
        <v>0</v>
      </c>
      <c r="W97" s="96" t="str">
        <f t="shared" si="20"/>
        <v>0</v>
      </c>
      <c r="X97" s="107" t="str">
        <f t="shared" si="21"/>
        <v>0</v>
      </c>
      <c r="Y97" s="113">
        <v>43454</v>
      </c>
      <c r="Z97" s="114" t="s">
        <v>525</v>
      </c>
      <c r="AA97" s="96"/>
      <c r="AB97" s="96"/>
      <c r="AC97" s="96"/>
      <c r="AD97" s="96"/>
    </row>
    <row r="98" spans="1:30" ht="75">
      <c r="A98" s="146"/>
      <c r="B98" s="60" t="s">
        <v>228</v>
      </c>
      <c r="C98" s="56" t="s">
        <v>324</v>
      </c>
      <c r="D98" s="40" t="s">
        <v>12</v>
      </c>
      <c r="E98" s="40" t="s">
        <v>166</v>
      </c>
      <c r="F98" s="40" t="s">
        <v>167</v>
      </c>
      <c r="G98" s="47" t="s">
        <v>185</v>
      </c>
      <c r="H98" s="47" t="s">
        <v>185</v>
      </c>
      <c r="I98" s="83" t="s">
        <v>427</v>
      </c>
      <c r="J98" s="87" t="s">
        <v>461</v>
      </c>
      <c r="K98" s="91" t="s">
        <v>511</v>
      </c>
      <c r="L98" s="101" t="s">
        <v>512</v>
      </c>
      <c r="M98" s="96"/>
      <c r="N98" s="96" t="str">
        <f t="shared" si="22"/>
        <v>0</v>
      </c>
      <c r="O98" s="96" t="str">
        <f t="shared" si="12"/>
        <v>0</v>
      </c>
      <c r="P98" s="96" t="str">
        <f t="shared" si="13"/>
        <v>0</v>
      </c>
      <c r="Q98" s="96" t="str">
        <f t="shared" si="14"/>
        <v>0</v>
      </c>
      <c r="R98" s="96" t="str">
        <f t="shared" si="15"/>
        <v>0</v>
      </c>
      <c r="S98" s="96" t="str">
        <f t="shared" si="16"/>
        <v>0</v>
      </c>
      <c r="T98" s="96" t="str">
        <f t="shared" si="17"/>
        <v>0</v>
      </c>
      <c r="U98" s="96" t="str">
        <f t="shared" si="18"/>
        <v>0</v>
      </c>
      <c r="V98" s="96" t="str">
        <f t="shared" si="19"/>
        <v>0</v>
      </c>
      <c r="W98" s="96" t="str">
        <f t="shared" si="20"/>
        <v>0</v>
      </c>
      <c r="X98" s="107" t="str">
        <f t="shared" si="21"/>
        <v>1</v>
      </c>
      <c r="Y98" s="113">
        <v>43460</v>
      </c>
      <c r="Z98" s="96"/>
      <c r="AA98" s="96"/>
      <c r="AB98" s="96"/>
      <c r="AC98" s="96"/>
      <c r="AD98" s="96"/>
    </row>
    <row r="99" spans="1:30" ht="45">
      <c r="A99" s="146"/>
      <c r="B99" s="131" t="s">
        <v>229</v>
      </c>
      <c r="C99" s="56" t="s">
        <v>326</v>
      </c>
      <c r="D99" s="40" t="s">
        <v>12</v>
      </c>
      <c r="E99" s="40" t="s">
        <v>166</v>
      </c>
      <c r="F99" s="59" t="s">
        <v>178</v>
      </c>
      <c r="G99" s="43" t="s">
        <v>51</v>
      </c>
      <c r="H99" s="112" t="s">
        <v>76</v>
      </c>
      <c r="I99" s="75" t="s">
        <v>325</v>
      </c>
      <c r="J99" s="85" t="s">
        <v>459</v>
      </c>
      <c r="K99" s="86" t="s">
        <v>459</v>
      </c>
      <c r="L99" s="101"/>
      <c r="M99" s="101" t="s">
        <v>512</v>
      </c>
      <c r="N99" s="96" t="str">
        <f t="shared" si="22"/>
        <v>0</v>
      </c>
      <c r="O99" s="96" t="str">
        <f t="shared" si="12"/>
        <v>0</v>
      </c>
      <c r="P99" s="96" t="str">
        <f t="shared" si="13"/>
        <v>0</v>
      </c>
      <c r="Q99" s="96" t="str">
        <f t="shared" si="14"/>
        <v>0</v>
      </c>
      <c r="R99" s="96" t="str">
        <f t="shared" si="15"/>
        <v>0</v>
      </c>
      <c r="S99" s="96" t="str">
        <f t="shared" si="16"/>
        <v>0</v>
      </c>
      <c r="T99" s="96" t="str">
        <f t="shared" si="17"/>
        <v>0</v>
      </c>
      <c r="U99" s="96" t="str">
        <f t="shared" si="18"/>
        <v>0</v>
      </c>
      <c r="V99" s="96" t="str">
        <f t="shared" si="19"/>
        <v>0</v>
      </c>
      <c r="W99" s="96" t="str">
        <f t="shared" si="20"/>
        <v>0</v>
      </c>
      <c r="X99" s="107" t="str">
        <f t="shared" si="21"/>
        <v>0</v>
      </c>
      <c r="Y99" s="96"/>
      <c r="Z99" s="115"/>
      <c r="AA99" s="96"/>
      <c r="AB99" s="96"/>
      <c r="AC99" s="96"/>
      <c r="AD99" s="96"/>
    </row>
    <row r="100" spans="1:30" ht="45">
      <c r="A100" s="147"/>
      <c r="B100" s="133"/>
      <c r="C100" s="56" t="s">
        <v>328</v>
      </c>
      <c r="D100" s="41" t="s">
        <v>12</v>
      </c>
      <c r="E100" s="41" t="s">
        <v>166</v>
      </c>
      <c r="F100" s="59" t="s">
        <v>178</v>
      </c>
      <c r="G100" s="43" t="s">
        <v>51</v>
      </c>
      <c r="H100" s="112" t="s">
        <v>76</v>
      </c>
      <c r="I100" s="75" t="s">
        <v>327</v>
      </c>
      <c r="J100" s="85" t="s">
        <v>459</v>
      </c>
      <c r="K100" s="86" t="s">
        <v>459</v>
      </c>
      <c r="L100" s="101" t="s">
        <v>512</v>
      </c>
      <c r="M100" s="96"/>
      <c r="N100" s="96" t="str">
        <f t="shared" si="22"/>
        <v>0</v>
      </c>
      <c r="O100" s="96" t="str">
        <f t="shared" si="12"/>
        <v>0</v>
      </c>
      <c r="P100" s="96" t="str">
        <f t="shared" si="13"/>
        <v>0</v>
      </c>
      <c r="Q100" s="96" t="str">
        <f t="shared" si="14"/>
        <v>0</v>
      </c>
      <c r="R100" s="96" t="str">
        <f t="shared" si="15"/>
        <v>0</v>
      </c>
      <c r="S100" s="96" t="str">
        <f t="shared" si="16"/>
        <v>0</v>
      </c>
      <c r="T100" s="96" t="str">
        <f t="shared" si="17"/>
        <v>1</v>
      </c>
      <c r="U100" s="96" t="str">
        <f t="shared" si="18"/>
        <v>0</v>
      </c>
      <c r="V100" s="96" t="str">
        <f t="shared" si="19"/>
        <v>0</v>
      </c>
      <c r="W100" s="96" t="str">
        <f t="shared" si="20"/>
        <v>0</v>
      </c>
      <c r="X100" s="107" t="str">
        <f t="shared" si="21"/>
        <v>0</v>
      </c>
      <c r="Y100" s="96"/>
      <c r="Z100" s="96"/>
      <c r="AA100" s="96"/>
      <c r="AB100" s="96"/>
      <c r="AC100" s="96"/>
      <c r="AD100" s="96"/>
    </row>
    <row r="101" spans="1:30" ht="26.25" customHeight="1">
      <c r="A101" s="140" t="s">
        <v>260</v>
      </c>
      <c r="B101" s="129" t="s">
        <v>230</v>
      </c>
      <c r="C101" s="56" t="s">
        <v>329</v>
      </c>
      <c r="D101" s="61" t="s">
        <v>12</v>
      </c>
      <c r="E101" s="61" t="s">
        <v>166</v>
      </c>
      <c r="F101" s="61" t="s">
        <v>167</v>
      </c>
      <c r="G101" s="47" t="s">
        <v>185</v>
      </c>
      <c r="H101" s="112" t="s">
        <v>76</v>
      </c>
      <c r="I101" s="75" t="s">
        <v>428</v>
      </c>
      <c r="J101" s="85" t="s">
        <v>459</v>
      </c>
      <c r="K101" s="86" t="s">
        <v>459</v>
      </c>
      <c r="L101" s="101" t="s">
        <v>512</v>
      </c>
      <c r="M101" s="96"/>
      <c r="N101" s="96" t="str">
        <f t="shared" si="22"/>
        <v>0</v>
      </c>
      <c r="O101" s="96" t="str">
        <f t="shared" si="12"/>
        <v>0</v>
      </c>
      <c r="P101" s="96" t="str">
        <f t="shared" si="13"/>
        <v>0</v>
      </c>
      <c r="Q101" s="96" t="str">
        <f t="shared" si="14"/>
        <v>0</v>
      </c>
      <c r="R101" s="96" t="str">
        <f t="shared" si="15"/>
        <v>0</v>
      </c>
      <c r="S101" s="96" t="str">
        <f t="shared" si="16"/>
        <v>0</v>
      </c>
      <c r="T101" s="96" t="str">
        <f t="shared" si="17"/>
        <v>1</v>
      </c>
      <c r="U101" s="96" t="str">
        <f t="shared" si="18"/>
        <v>0</v>
      </c>
      <c r="V101" s="96" t="str">
        <f t="shared" si="19"/>
        <v>0</v>
      </c>
      <c r="W101" s="96" t="str">
        <f t="shared" si="20"/>
        <v>0</v>
      </c>
      <c r="X101" s="107" t="str">
        <f t="shared" si="21"/>
        <v>0</v>
      </c>
      <c r="Y101" s="96"/>
      <c r="Z101" s="96"/>
      <c r="AA101" s="96"/>
      <c r="AB101" s="96"/>
      <c r="AC101" s="96"/>
      <c r="AD101" s="96"/>
    </row>
    <row r="102" spans="1:30" ht="45">
      <c r="A102" s="143"/>
      <c r="B102" s="137"/>
      <c r="C102" s="56" t="s">
        <v>330</v>
      </c>
      <c r="D102" s="61"/>
      <c r="E102" s="61"/>
      <c r="F102" s="61"/>
      <c r="G102" s="47"/>
      <c r="H102" s="112" t="s">
        <v>76</v>
      </c>
      <c r="I102" s="75" t="s">
        <v>429</v>
      </c>
      <c r="J102" s="85" t="s">
        <v>459</v>
      </c>
      <c r="K102" s="86" t="s">
        <v>459</v>
      </c>
      <c r="L102" s="101" t="s">
        <v>512</v>
      </c>
      <c r="M102" s="96"/>
      <c r="N102" s="96" t="str">
        <f t="shared" si="22"/>
        <v>0</v>
      </c>
      <c r="O102" s="96" t="str">
        <f t="shared" si="12"/>
        <v>0</v>
      </c>
      <c r="P102" s="96" t="str">
        <f t="shared" si="13"/>
        <v>0</v>
      </c>
      <c r="Q102" s="96" t="str">
        <f t="shared" si="14"/>
        <v>0</v>
      </c>
      <c r="R102" s="96" t="str">
        <f t="shared" si="15"/>
        <v>0</v>
      </c>
      <c r="S102" s="96" t="str">
        <f t="shared" si="16"/>
        <v>0</v>
      </c>
      <c r="T102" s="96" t="str">
        <f t="shared" si="17"/>
        <v>1</v>
      </c>
      <c r="U102" s="96" t="str">
        <f t="shared" si="18"/>
        <v>0</v>
      </c>
      <c r="V102" s="96" t="str">
        <f t="shared" si="19"/>
        <v>0</v>
      </c>
      <c r="W102" s="96" t="str">
        <f t="shared" si="20"/>
        <v>0</v>
      </c>
      <c r="X102" s="107" t="str">
        <f t="shared" si="21"/>
        <v>0</v>
      </c>
      <c r="Y102" s="96"/>
      <c r="Z102" s="96"/>
      <c r="AA102" s="96"/>
      <c r="AB102" s="96"/>
      <c r="AC102" s="96"/>
      <c r="AD102" s="96"/>
    </row>
    <row r="103" spans="1:30" ht="60">
      <c r="A103" s="143"/>
      <c r="B103" s="137"/>
      <c r="C103" s="56" t="s">
        <v>331</v>
      </c>
      <c r="D103" s="61"/>
      <c r="E103" s="61"/>
      <c r="F103" s="61"/>
      <c r="G103" s="47"/>
      <c r="H103" s="112" t="s">
        <v>76</v>
      </c>
      <c r="I103" s="75" t="s">
        <v>336</v>
      </c>
      <c r="J103" s="85" t="s">
        <v>459</v>
      </c>
      <c r="K103" s="86" t="s">
        <v>459</v>
      </c>
      <c r="L103" s="101" t="s">
        <v>512</v>
      </c>
      <c r="M103" s="96"/>
      <c r="N103" s="96" t="str">
        <f t="shared" si="22"/>
        <v>0</v>
      </c>
      <c r="O103" s="96" t="str">
        <f t="shared" si="12"/>
        <v>0</v>
      </c>
      <c r="P103" s="96" t="str">
        <f t="shared" si="13"/>
        <v>0</v>
      </c>
      <c r="Q103" s="96" t="str">
        <f t="shared" si="14"/>
        <v>0</v>
      </c>
      <c r="R103" s="96" t="str">
        <f t="shared" si="15"/>
        <v>0</v>
      </c>
      <c r="S103" s="96" t="str">
        <f t="shared" si="16"/>
        <v>0</v>
      </c>
      <c r="T103" s="96" t="str">
        <f t="shared" si="17"/>
        <v>1</v>
      </c>
      <c r="U103" s="96" t="str">
        <f t="shared" si="18"/>
        <v>0</v>
      </c>
      <c r="V103" s="96" t="str">
        <f t="shared" si="19"/>
        <v>0</v>
      </c>
      <c r="W103" s="96" t="str">
        <f t="shared" si="20"/>
        <v>0</v>
      </c>
      <c r="X103" s="107" t="str">
        <f t="shared" si="21"/>
        <v>0</v>
      </c>
      <c r="Y103" s="96"/>
      <c r="Z103" s="96"/>
      <c r="AA103" s="96"/>
      <c r="AB103" s="96"/>
      <c r="AC103" s="96"/>
      <c r="AD103" s="96"/>
    </row>
    <row r="104" spans="1:30" ht="45">
      <c r="A104" s="143"/>
      <c r="B104" s="137"/>
      <c r="C104" s="56" t="s">
        <v>332</v>
      </c>
      <c r="D104" s="61"/>
      <c r="E104" s="61"/>
      <c r="F104" s="61"/>
      <c r="G104" s="47"/>
      <c r="H104" s="47" t="s">
        <v>182</v>
      </c>
      <c r="I104" s="75" t="s">
        <v>430</v>
      </c>
      <c r="J104" s="85" t="s">
        <v>459</v>
      </c>
      <c r="K104" s="86" t="s">
        <v>459</v>
      </c>
      <c r="L104" s="101" t="s">
        <v>512</v>
      </c>
      <c r="M104" s="96"/>
      <c r="N104" s="96" t="str">
        <f t="shared" si="22"/>
        <v>0</v>
      </c>
      <c r="O104" s="96" t="str">
        <f t="shared" si="12"/>
        <v>0</v>
      </c>
      <c r="P104" s="96" t="str">
        <f t="shared" si="13"/>
        <v>0</v>
      </c>
      <c r="Q104" s="96" t="str">
        <f t="shared" si="14"/>
        <v>0</v>
      </c>
      <c r="R104" s="96" t="str">
        <f t="shared" si="15"/>
        <v>0</v>
      </c>
      <c r="S104" s="96" t="str">
        <f t="shared" si="16"/>
        <v>0</v>
      </c>
      <c r="T104" s="96" t="str">
        <f t="shared" si="17"/>
        <v>1</v>
      </c>
      <c r="U104" s="96" t="str">
        <f t="shared" si="18"/>
        <v>0</v>
      </c>
      <c r="V104" s="96" t="str">
        <f t="shared" si="19"/>
        <v>0</v>
      </c>
      <c r="W104" s="96" t="str">
        <f t="shared" si="20"/>
        <v>0</v>
      </c>
      <c r="X104" s="107" t="str">
        <f t="shared" si="21"/>
        <v>0</v>
      </c>
      <c r="Y104" s="96"/>
      <c r="Z104" s="96"/>
      <c r="AA104" s="96"/>
      <c r="AB104" s="96"/>
      <c r="AC104" s="96"/>
      <c r="AD104" s="96"/>
    </row>
    <row r="105" spans="1:30" ht="45">
      <c r="A105" s="143"/>
      <c r="B105" s="137"/>
      <c r="C105" s="56" t="s">
        <v>333</v>
      </c>
      <c r="D105" s="61"/>
      <c r="E105" s="61"/>
      <c r="F105" s="61"/>
      <c r="G105" s="47"/>
      <c r="H105" s="47" t="s">
        <v>182</v>
      </c>
      <c r="I105" s="75" t="s">
        <v>431</v>
      </c>
      <c r="J105" s="85" t="s">
        <v>459</v>
      </c>
      <c r="K105" s="86" t="s">
        <v>459</v>
      </c>
      <c r="L105" s="101" t="s">
        <v>512</v>
      </c>
      <c r="M105" s="96"/>
      <c r="N105" s="96" t="str">
        <f t="shared" si="22"/>
        <v>0</v>
      </c>
      <c r="O105" s="96" t="str">
        <f t="shared" si="12"/>
        <v>0</v>
      </c>
      <c r="P105" s="96" t="str">
        <f t="shared" si="13"/>
        <v>0</v>
      </c>
      <c r="Q105" s="96" t="str">
        <f t="shared" si="14"/>
        <v>0</v>
      </c>
      <c r="R105" s="96" t="str">
        <f t="shared" si="15"/>
        <v>0</v>
      </c>
      <c r="S105" s="96" t="str">
        <f t="shared" si="16"/>
        <v>0</v>
      </c>
      <c r="T105" s="96" t="str">
        <f t="shared" si="17"/>
        <v>1</v>
      </c>
      <c r="U105" s="96" t="str">
        <f t="shared" si="18"/>
        <v>0</v>
      </c>
      <c r="V105" s="96" t="str">
        <f t="shared" si="19"/>
        <v>0</v>
      </c>
      <c r="W105" s="96" t="str">
        <f t="shared" si="20"/>
        <v>0</v>
      </c>
      <c r="X105" s="107" t="str">
        <f t="shared" si="21"/>
        <v>0</v>
      </c>
      <c r="Y105" s="96"/>
      <c r="Z105" s="96"/>
      <c r="AA105" s="96"/>
      <c r="AB105" s="96"/>
      <c r="AC105" s="96"/>
      <c r="AD105" s="96"/>
    </row>
    <row r="106" spans="1:30" ht="45">
      <c r="A106" s="143"/>
      <c r="B106" s="131" t="s">
        <v>231</v>
      </c>
      <c r="C106" s="56" t="s">
        <v>334</v>
      </c>
      <c r="D106" s="61" t="s">
        <v>12</v>
      </c>
      <c r="E106" s="61" t="s">
        <v>166</v>
      </c>
      <c r="F106" s="61" t="s">
        <v>178</v>
      </c>
      <c r="G106" s="62"/>
      <c r="H106" s="47" t="s">
        <v>76</v>
      </c>
      <c r="I106" s="75" t="s">
        <v>337</v>
      </c>
      <c r="J106" s="85" t="s">
        <v>459</v>
      </c>
      <c r="K106" s="86" t="s">
        <v>459</v>
      </c>
      <c r="L106" s="101" t="s">
        <v>512</v>
      </c>
      <c r="M106" s="96"/>
      <c r="N106" s="96" t="str">
        <f t="shared" si="22"/>
        <v>0</v>
      </c>
      <c r="O106" s="96" t="str">
        <f t="shared" si="12"/>
        <v>0</v>
      </c>
      <c r="P106" s="96" t="str">
        <f t="shared" si="13"/>
        <v>0</v>
      </c>
      <c r="Q106" s="96" t="str">
        <f t="shared" si="14"/>
        <v>0</v>
      </c>
      <c r="R106" s="96" t="str">
        <f t="shared" si="15"/>
        <v>0</v>
      </c>
      <c r="S106" s="96" t="str">
        <f t="shared" si="16"/>
        <v>0</v>
      </c>
      <c r="T106" s="96" t="str">
        <f t="shared" si="17"/>
        <v>1</v>
      </c>
      <c r="U106" s="96" t="str">
        <f t="shared" si="18"/>
        <v>0</v>
      </c>
      <c r="V106" s="96" t="str">
        <f t="shared" si="19"/>
        <v>0</v>
      </c>
      <c r="W106" s="96" t="str">
        <f t="shared" si="20"/>
        <v>0</v>
      </c>
      <c r="X106" s="107" t="str">
        <f t="shared" si="21"/>
        <v>0</v>
      </c>
      <c r="Y106" s="96"/>
      <c r="Z106" s="96"/>
      <c r="AA106" s="96"/>
      <c r="AB106" s="96"/>
      <c r="AC106" s="96"/>
      <c r="AD106" s="96"/>
    </row>
    <row r="107" spans="1:30" ht="45">
      <c r="A107" s="143"/>
      <c r="B107" s="133"/>
      <c r="C107" s="56" t="s">
        <v>335</v>
      </c>
      <c r="D107" s="61" t="s">
        <v>12</v>
      </c>
      <c r="E107" s="61" t="s">
        <v>166</v>
      </c>
      <c r="F107" s="61" t="s">
        <v>178</v>
      </c>
      <c r="G107" s="62"/>
      <c r="H107" s="47"/>
      <c r="I107" s="75" t="s">
        <v>338</v>
      </c>
      <c r="J107" s="85" t="s">
        <v>459</v>
      </c>
      <c r="K107" s="86" t="s">
        <v>459</v>
      </c>
      <c r="L107" s="101"/>
      <c r="M107" s="101" t="s">
        <v>512</v>
      </c>
      <c r="N107" s="96" t="str">
        <f t="shared" si="22"/>
        <v>0</v>
      </c>
      <c r="O107" s="96" t="str">
        <f t="shared" si="12"/>
        <v>0</v>
      </c>
      <c r="P107" s="96" t="str">
        <f t="shared" si="13"/>
        <v>0</v>
      </c>
      <c r="Q107" s="96" t="str">
        <f t="shared" si="14"/>
        <v>0</v>
      </c>
      <c r="R107" s="96" t="str">
        <f t="shared" si="15"/>
        <v>0</v>
      </c>
      <c r="S107" s="96" t="str">
        <f t="shared" si="16"/>
        <v>0</v>
      </c>
      <c r="T107" s="96" t="str">
        <f t="shared" si="17"/>
        <v>0</v>
      </c>
      <c r="U107" s="96" t="str">
        <f t="shared" si="18"/>
        <v>0</v>
      </c>
      <c r="V107" s="96" t="str">
        <f t="shared" si="19"/>
        <v>0</v>
      </c>
      <c r="W107" s="96" t="str">
        <f t="shared" si="20"/>
        <v>0</v>
      </c>
      <c r="X107" s="107" t="str">
        <f t="shared" si="21"/>
        <v>0</v>
      </c>
      <c r="Y107" s="96"/>
      <c r="Z107" s="96"/>
      <c r="AA107" s="96"/>
      <c r="AB107" s="96"/>
      <c r="AC107" s="96"/>
      <c r="AD107" s="96"/>
    </row>
    <row r="108" spans="1:30" ht="43.5" customHeight="1">
      <c r="A108" s="143"/>
      <c r="B108" s="129" t="s">
        <v>232</v>
      </c>
      <c r="C108" s="56" t="s">
        <v>215</v>
      </c>
      <c r="D108" s="61" t="s">
        <v>12</v>
      </c>
      <c r="E108" s="61" t="s">
        <v>166</v>
      </c>
      <c r="F108" s="61" t="s">
        <v>178</v>
      </c>
      <c r="G108" s="62"/>
      <c r="H108" s="47" t="s">
        <v>214</v>
      </c>
      <c r="I108" s="75" t="s">
        <v>339</v>
      </c>
      <c r="J108" s="85" t="s">
        <v>475</v>
      </c>
      <c r="K108" s="86" t="s">
        <v>459</v>
      </c>
      <c r="L108" s="101"/>
      <c r="M108" s="101" t="s">
        <v>512</v>
      </c>
      <c r="N108" s="96" t="str">
        <f t="shared" si="22"/>
        <v>0</v>
      </c>
      <c r="O108" s="96" t="str">
        <f t="shared" si="12"/>
        <v>0</v>
      </c>
      <c r="P108" s="96" t="str">
        <f t="shared" si="13"/>
        <v>0</v>
      </c>
      <c r="Q108" s="96" t="str">
        <f t="shared" si="14"/>
        <v>0</v>
      </c>
      <c r="R108" s="96" t="str">
        <f t="shared" si="15"/>
        <v>0</v>
      </c>
      <c r="S108" s="96" t="str">
        <f t="shared" si="16"/>
        <v>0</v>
      </c>
      <c r="T108" s="96" t="str">
        <f t="shared" si="17"/>
        <v>0</v>
      </c>
      <c r="U108" s="96" t="str">
        <f t="shared" si="18"/>
        <v>0</v>
      </c>
      <c r="V108" s="96" t="str">
        <f t="shared" si="19"/>
        <v>0</v>
      </c>
      <c r="W108" s="96" t="str">
        <f t="shared" si="20"/>
        <v>0</v>
      </c>
      <c r="X108" s="107" t="str">
        <f t="shared" si="21"/>
        <v>0</v>
      </c>
      <c r="Y108" s="96"/>
      <c r="Z108" s="96"/>
      <c r="AA108" s="96"/>
      <c r="AB108" s="96"/>
      <c r="AC108" s="96"/>
      <c r="AD108" s="96"/>
    </row>
    <row r="109" spans="1:30" ht="60">
      <c r="A109" s="143"/>
      <c r="B109" s="130"/>
      <c r="C109" s="56" t="s">
        <v>340</v>
      </c>
      <c r="D109" s="61" t="s">
        <v>12</v>
      </c>
      <c r="E109" s="61" t="s">
        <v>166</v>
      </c>
      <c r="F109" s="61" t="s">
        <v>178</v>
      </c>
      <c r="G109" s="47"/>
      <c r="H109" s="47" t="s">
        <v>214</v>
      </c>
      <c r="I109" s="75" t="s">
        <v>432</v>
      </c>
      <c r="J109" s="85" t="s">
        <v>475</v>
      </c>
      <c r="K109" s="86" t="s">
        <v>459</v>
      </c>
      <c r="L109" s="101"/>
      <c r="M109" s="101" t="s">
        <v>512</v>
      </c>
      <c r="N109" s="96" t="str">
        <f t="shared" si="22"/>
        <v>0</v>
      </c>
      <c r="O109" s="96" t="str">
        <f t="shared" si="12"/>
        <v>0</v>
      </c>
      <c r="P109" s="96" t="str">
        <f t="shared" si="13"/>
        <v>0</v>
      </c>
      <c r="Q109" s="96" t="str">
        <f t="shared" si="14"/>
        <v>0</v>
      </c>
      <c r="R109" s="96" t="str">
        <f t="shared" si="15"/>
        <v>0</v>
      </c>
      <c r="S109" s="96" t="str">
        <f t="shared" si="16"/>
        <v>0</v>
      </c>
      <c r="T109" s="96" t="str">
        <f t="shared" si="17"/>
        <v>0</v>
      </c>
      <c r="U109" s="96" t="str">
        <f t="shared" si="18"/>
        <v>0</v>
      </c>
      <c r="V109" s="96" t="str">
        <f t="shared" si="19"/>
        <v>0</v>
      </c>
      <c r="W109" s="96" t="str">
        <f t="shared" si="20"/>
        <v>0</v>
      </c>
      <c r="X109" s="107" t="str">
        <f t="shared" si="21"/>
        <v>0</v>
      </c>
      <c r="Y109" s="96"/>
      <c r="Z109" s="96"/>
      <c r="AA109" s="96"/>
      <c r="AB109" s="96"/>
      <c r="AC109" s="96"/>
      <c r="AD109" s="96"/>
    </row>
    <row r="110" spans="1:30" ht="60">
      <c r="A110" s="143"/>
      <c r="B110" s="126" t="s">
        <v>233</v>
      </c>
      <c r="C110" s="56" t="s">
        <v>216</v>
      </c>
      <c r="D110" s="61" t="s">
        <v>12</v>
      </c>
      <c r="E110" s="61" t="s">
        <v>166</v>
      </c>
      <c r="F110" s="61" t="s">
        <v>167</v>
      </c>
      <c r="G110" s="62"/>
      <c r="H110" s="47" t="s">
        <v>170</v>
      </c>
      <c r="I110" s="75" t="s">
        <v>406</v>
      </c>
      <c r="J110" s="85" t="s">
        <v>474</v>
      </c>
      <c r="K110" s="86" t="s">
        <v>462</v>
      </c>
      <c r="L110" s="101"/>
      <c r="M110" s="101" t="s">
        <v>512</v>
      </c>
      <c r="N110" s="96" t="str">
        <f t="shared" si="22"/>
        <v>0</v>
      </c>
      <c r="O110" s="96" t="str">
        <f t="shared" si="12"/>
        <v>0</v>
      </c>
      <c r="P110" s="96" t="str">
        <f t="shared" si="13"/>
        <v>0</v>
      </c>
      <c r="Q110" s="96" t="str">
        <f t="shared" si="14"/>
        <v>0</v>
      </c>
      <c r="R110" s="96" t="str">
        <f t="shared" si="15"/>
        <v>0</v>
      </c>
      <c r="S110" s="96" t="str">
        <f t="shared" si="16"/>
        <v>0</v>
      </c>
      <c r="T110" s="96" t="str">
        <f t="shared" si="17"/>
        <v>0</v>
      </c>
      <c r="U110" s="96" t="str">
        <f t="shared" si="18"/>
        <v>0</v>
      </c>
      <c r="V110" s="96" t="str">
        <f t="shared" si="19"/>
        <v>0</v>
      </c>
      <c r="W110" s="96" t="str">
        <f t="shared" si="20"/>
        <v>0</v>
      </c>
      <c r="X110" s="107" t="str">
        <f t="shared" si="21"/>
        <v>0</v>
      </c>
      <c r="Y110" s="113">
        <v>43454</v>
      </c>
      <c r="Z110" s="101" t="s">
        <v>513</v>
      </c>
      <c r="AA110" s="96"/>
      <c r="AB110" s="96"/>
      <c r="AC110" s="96"/>
      <c r="AD110" s="96"/>
    </row>
    <row r="111" spans="1:30" ht="45">
      <c r="A111" s="143"/>
      <c r="B111" s="127"/>
      <c r="C111" s="56" t="s">
        <v>433</v>
      </c>
      <c r="D111" s="61"/>
      <c r="E111" s="61"/>
      <c r="F111" s="61"/>
      <c r="G111" s="62"/>
      <c r="H111" s="47"/>
      <c r="I111" s="75" t="s">
        <v>434</v>
      </c>
      <c r="J111" s="85" t="s">
        <v>474</v>
      </c>
      <c r="K111" s="86" t="s">
        <v>462</v>
      </c>
      <c r="L111" s="101"/>
      <c r="M111" s="101" t="s">
        <v>512</v>
      </c>
      <c r="N111" s="96" t="str">
        <f t="shared" si="22"/>
        <v>0</v>
      </c>
      <c r="O111" s="96" t="str">
        <f t="shared" si="12"/>
        <v>0</v>
      </c>
      <c r="P111" s="96" t="str">
        <f t="shared" si="13"/>
        <v>0</v>
      </c>
      <c r="Q111" s="96" t="str">
        <f t="shared" si="14"/>
        <v>0</v>
      </c>
      <c r="R111" s="96" t="str">
        <f t="shared" si="15"/>
        <v>0</v>
      </c>
      <c r="S111" s="96" t="str">
        <f t="shared" si="16"/>
        <v>0</v>
      </c>
      <c r="T111" s="96" t="str">
        <f t="shared" si="17"/>
        <v>0</v>
      </c>
      <c r="U111" s="96" t="str">
        <f t="shared" si="18"/>
        <v>0</v>
      </c>
      <c r="V111" s="96" t="str">
        <f t="shared" si="19"/>
        <v>0</v>
      </c>
      <c r="W111" s="96" t="str">
        <f t="shared" si="20"/>
        <v>0</v>
      </c>
      <c r="X111" s="107" t="str">
        <f t="shared" si="21"/>
        <v>0</v>
      </c>
      <c r="Y111" s="113">
        <v>43454</v>
      </c>
      <c r="Z111" s="101" t="s">
        <v>520</v>
      </c>
      <c r="AA111" s="96"/>
      <c r="AB111" s="96"/>
      <c r="AC111" s="96"/>
      <c r="AD111" s="96"/>
    </row>
    <row r="112" spans="1:30" ht="45">
      <c r="A112" s="143"/>
      <c r="B112" s="127"/>
      <c r="C112" s="56" t="s">
        <v>341</v>
      </c>
      <c r="D112" s="61" t="s">
        <v>12</v>
      </c>
      <c r="E112" s="61" t="s">
        <v>166</v>
      </c>
      <c r="F112" s="61" t="s">
        <v>167</v>
      </c>
      <c r="G112" s="62"/>
      <c r="H112" s="47" t="s">
        <v>170</v>
      </c>
      <c r="I112" s="75" t="s">
        <v>435</v>
      </c>
      <c r="J112" s="85" t="s">
        <v>459</v>
      </c>
      <c r="K112" s="86" t="s">
        <v>459</v>
      </c>
      <c r="L112" s="101"/>
      <c r="M112" s="101" t="s">
        <v>512</v>
      </c>
      <c r="N112" s="96" t="str">
        <f t="shared" si="22"/>
        <v>0</v>
      </c>
      <c r="O112" s="96" t="str">
        <f t="shared" si="12"/>
        <v>0</v>
      </c>
      <c r="P112" s="96" t="str">
        <f t="shared" si="13"/>
        <v>0</v>
      </c>
      <c r="Q112" s="96" t="str">
        <f t="shared" si="14"/>
        <v>0</v>
      </c>
      <c r="R112" s="96" t="str">
        <f t="shared" si="15"/>
        <v>0</v>
      </c>
      <c r="S112" s="96" t="str">
        <f t="shared" si="16"/>
        <v>0</v>
      </c>
      <c r="T112" s="96" t="str">
        <f t="shared" si="17"/>
        <v>0</v>
      </c>
      <c r="U112" s="96" t="str">
        <f t="shared" si="18"/>
        <v>0</v>
      </c>
      <c r="V112" s="96" t="str">
        <f t="shared" si="19"/>
        <v>0</v>
      </c>
      <c r="W112" s="96" t="str">
        <f t="shared" si="20"/>
        <v>0</v>
      </c>
      <c r="X112" s="107" t="str">
        <f t="shared" si="21"/>
        <v>0</v>
      </c>
      <c r="Y112" s="96"/>
      <c r="Z112" s="96"/>
      <c r="AA112" s="96"/>
      <c r="AB112" s="96"/>
      <c r="AC112" s="96"/>
      <c r="AD112" s="96"/>
    </row>
    <row r="113" spans="1:30" ht="45">
      <c r="A113" s="144"/>
      <c r="B113" s="48" t="s">
        <v>436</v>
      </c>
      <c r="C113" s="56" t="s">
        <v>342</v>
      </c>
      <c r="D113" s="61" t="s">
        <v>12</v>
      </c>
      <c r="E113" s="61" t="s">
        <v>166</v>
      </c>
      <c r="F113" s="61"/>
      <c r="G113" s="62"/>
      <c r="H113" s="47" t="s">
        <v>170</v>
      </c>
      <c r="I113" s="75" t="s">
        <v>437</v>
      </c>
      <c r="J113" s="85" t="s">
        <v>459</v>
      </c>
      <c r="K113" s="86" t="s">
        <v>459</v>
      </c>
      <c r="L113" s="101"/>
      <c r="M113" s="101" t="s">
        <v>512</v>
      </c>
      <c r="N113" s="96" t="str">
        <f t="shared" si="22"/>
        <v>0</v>
      </c>
      <c r="O113" s="96" t="str">
        <f t="shared" si="12"/>
        <v>0</v>
      </c>
      <c r="P113" s="96" t="str">
        <f t="shared" si="13"/>
        <v>0</v>
      </c>
      <c r="Q113" s="96" t="str">
        <f t="shared" si="14"/>
        <v>0</v>
      </c>
      <c r="R113" s="96" t="str">
        <f t="shared" si="15"/>
        <v>0</v>
      </c>
      <c r="S113" s="96" t="str">
        <f t="shared" si="16"/>
        <v>0</v>
      </c>
      <c r="T113" s="96" t="str">
        <f t="shared" si="17"/>
        <v>0</v>
      </c>
      <c r="U113" s="96" t="str">
        <f t="shared" si="18"/>
        <v>0</v>
      </c>
      <c r="V113" s="96" t="str">
        <f t="shared" si="19"/>
        <v>0</v>
      </c>
      <c r="W113" s="96" t="str">
        <f t="shared" si="20"/>
        <v>0</v>
      </c>
      <c r="X113" s="107" t="str">
        <f t="shared" si="21"/>
        <v>0</v>
      </c>
      <c r="Y113" s="96"/>
      <c r="Z113" s="96"/>
      <c r="AA113" s="96"/>
      <c r="AB113" s="96"/>
      <c r="AC113" s="96"/>
      <c r="AD113" s="96"/>
    </row>
    <row r="114" spans="1:30" ht="15.75" customHeight="1">
      <c r="A114" s="140" t="s">
        <v>261</v>
      </c>
      <c r="B114" s="131" t="s">
        <v>234</v>
      </c>
      <c r="C114" s="74" t="s">
        <v>343</v>
      </c>
      <c r="D114" s="44" t="s">
        <v>12</v>
      </c>
      <c r="E114" s="44" t="s">
        <v>166</v>
      </c>
      <c r="F114" s="44" t="s">
        <v>167</v>
      </c>
      <c r="G114" s="47" t="s">
        <v>214</v>
      </c>
      <c r="H114" s="47" t="s">
        <v>214</v>
      </c>
      <c r="I114" s="75" t="s">
        <v>438</v>
      </c>
      <c r="J114" s="85" t="s">
        <v>458</v>
      </c>
      <c r="K114" s="85" t="s">
        <v>17</v>
      </c>
      <c r="L114" s="101" t="s">
        <v>512</v>
      </c>
      <c r="M114" s="96"/>
      <c r="N114" s="96" t="str">
        <f t="shared" si="22"/>
        <v>1</v>
      </c>
      <c r="O114" s="96" t="str">
        <f t="shared" si="12"/>
        <v>0</v>
      </c>
      <c r="P114" s="96" t="str">
        <f t="shared" si="13"/>
        <v>0</v>
      </c>
      <c r="Q114" s="96" t="str">
        <f t="shared" si="14"/>
        <v>0</v>
      </c>
      <c r="R114" s="96" t="str">
        <f t="shared" si="15"/>
        <v>0</v>
      </c>
      <c r="S114" s="96" t="str">
        <f t="shared" si="16"/>
        <v>0</v>
      </c>
      <c r="T114" s="96" t="str">
        <f t="shared" si="17"/>
        <v>0</v>
      </c>
      <c r="U114" s="96" t="str">
        <f t="shared" si="18"/>
        <v>0</v>
      </c>
      <c r="V114" s="96" t="str">
        <f t="shared" si="19"/>
        <v>0</v>
      </c>
      <c r="W114" s="96" t="str">
        <f t="shared" si="20"/>
        <v>0</v>
      </c>
      <c r="X114" s="107" t="str">
        <f t="shared" si="21"/>
        <v>0</v>
      </c>
      <c r="Y114" s="113">
        <v>43460</v>
      </c>
      <c r="Z114" s="96"/>
      <c r="AA114" s="96"/>
      <c r="AB114" s="96"/>
      <c r="AC114" s="96"/>
      <c r="AD114" s="96"/>
    </row>
    <row r="115" spans="1:30" ht="15.75" customHeight="1">
      <c r="A115" s="143"/>
      <c r="B115" s="132"/>
      <c r="C115" s="74" t="s">
        <v>439</v>
      </c>
      <c r="D115" s="44" t="s">
        <v>12</v>
      </c>
      <c r="E115" s="44" t="s">
        <v>166</v>
      </c>
      <c r="F115" s="44" t="s">
        <v>167</v>
      </c>
      <c r="G115" s="47" t="s">
        <v>214</v>
      </c>
      <c r="H115" s="47" t="s">
        <v>214</v>
      </c>
      <c r="I115" s="75" t="s">
        <v>442</v>
      </c>
      <c r="J115" s="85" t="s">
        <v>17</v>
      </c>
      <c r="K115" s="85" t="s">
        <v>17</v>
      </c>
      <c r="L115" s="101" t="s">
        <v>512</v>
      </c>
      <c r="M115" s="96"/>
      <c r="N115" s="96" t="str">
        <f t="shared" si="22"/>
        <v>1</v>
      </c>
      <c r="O115" s="96" t="str">
        <f t="shared" si="12"/>
        <v>0</v>
      </c>
      <c r="P115" s="96" t="str">
        <f t="shared" si="13"/>
        <v>0</v>
      </c>
      <c r="Q115" s="96" t="str">
        <f t="shared" si="14"/>
        <v>0</v>
      </c>
      <c r="R115" s="96" t="str">
        <f t="shared" si="15"/>
        <v>0</v>
      </c>
      <c r="S115" s="96" t="str">
        <f t="shared" si="16"/>
        <v>0</v>
      </c>
      <c r="T115" s="96" t="str">
        <f t="shared" si="17"/>
        <v>0</v>
      </c>
      <c r="U115" s="96" t="str">
        <f t="shared" si="18"/>
        <v>0</v>
      </c>
      <c r="V115" s="96" t="str">
        <f t="shared" si="19"/>
        <v>0</v>
      </c>
      <c r="W115" s="96" t="str">
        <f t="shared" si="20"/>
        <v>0</v>
      </c>
      <c r="X115" s="107" t="str">
        <f t="shared" si="21"/>
        <v>0</v>
      </c>
      <c r="Y115" s="113">
        <v>43460</v>
      </c>
      <c r="Z115" s="96"/>
      <c r="AA115" s="96"/>
      <c r="AB115" s="96"/>
      <c r="AC115" s="96"/>
      <c r="AD115" s="96"/>
    </row>
    <row r="116" spans="1:30" ht="15.75" customHeight="1">
      <c r="A116" s="143"/>
      <c r="B116" s="132"/>
      <c r="C116" s="74" t="s">
        <v>440</v>
      </c>
      <c r="D116" s="44" t="s">
        <v>12</v>
      </c>
      <c r="E116" s="44" t="s">
        <v>166</v>
      </c>
      <c r="F116" s="44" t="s">
        <v>167</v>
      </c>
      <c r="G116" s="47" t="s">
        <v>214</v>
      </c>
      <c r="H116" s="47" t="s">
        <v>214</v>
      </c>
      <c r="I116" s="75" t="s">
        <v>443</v>
      </c>
      <c r="J116" s="85" t="s">
        <v>17</v>
      </c>
      <c r="K116" s="85" t="s">
        <v>17</v>
      </c>
      <c r="L116" s="101" t="s">
        <v>512</v>
      </c>
      <c r="M116" s="96"/>
      <c r="N116" s="96" t="str">
        <f t="shared" si="22"/>
        <v>1</v>
      </c>
      <c r="O116" s="96" t="str">
        <f t="shared" si="12"/>
        <v>0</v>
      </c>
      <c r="P116" s="96" t="str">
        <f t="shared" si="13"/>
        <v>0</v>
      </c>
      <c r="Q116" s="96" t="str">
        <f t="shared" si="14"/>
        <v>0</v>
      </c>
      <c r="R116" s="96" t="str">
        <f t="shared" si="15"/>
        <v>0</v>
      </c>
      <c r="S116" s="96" t="str">
        <f t="shared" si="16"/>
        <v>0</v>
      </c>
      <c r="T116" s="96" t="str">
        <f t="shared" si="17"/>
        <v>0</v>
      </c>
      <c r="U116" s="96" t="str">
        <f t="shared" si="18"/>
        <v>0</v>
      </c>
      <c r="V116" s="96" t="str">
        <f t="shared" si="19"/>
        <v>0</v>
      </c>
      <c r="W116" s="96" t="str">
        <f t="shared" si="20"/>
        <v>0</v>
      </c>
      <c r="X116" s="107" t="str">
        <f t="shared" si="21"/>
        <v>0</v>
      </c>
      <c r="Y116" s="113">
        <v>43460</v>
      </c>
      <c r="Z116" s="96"/>
      <c r="AA116" s="96"/>
      <c r="AB116" s="96"/>
      <c r="AC116" s="96"/>
      <c r="AD116" s="96"/>
    </row>
    <row r="117" spans="1:30" ht="15.75" customHeight="1">
      <c r="A117" s="143"/>
      <c r="B117" s="132"/>
      <c r="C117" s="74" t="s">
        <v>441</v>
      </c>
      <c r="D117" s="44"/>
      <c r="E117" s="44"/>
      <c r="F117" s="44"/>
      <c r="G117" s="47"/>
      <c r="H117" s="47"/>
      <c r="I117" s="75" t="s">
        <v>444</v>
      </c>
      <c r="J117" s="85" t="s">
        <v>17</v>
      </c>
      <c r="K117" s="85" t="s">
        <v>17</v>
      </c>
      <c r="L117" s="101" t="s">
        <v>512</v>
      </c>
      <c r="M117" s="96"/>
      <c r="N117" s="96" t="str">
        <f t="shared" si="22"/>
        <v>1</v>
      </c>
      <c r="O117" s="96" t="str">
        <f t="shared" si="12"/>
        <v>0</v>
      </c>
      <c r="P117" s="96" t="str">
        <f t="shared" si="13"/>
        <v>0</v>
      </c>
      <c r="Q117" s="96" t="str">
        <f t="shared" si="14"/>
        <v>0</v>
      </c>
      <c r="R117" s="96" t="str">
        <f t="shared" si="15"/>
        <v>0</v>
      </c>
      <c r="S117" s="96" t="str">
        <f t="shared" si="16"/>
        <v>0</v>
      </c>
      <c r="T117" s="96" t="str">
        <f t="shared" si="17"/>
        <v>0</v>
      </c>
      <c r="U117" s="96" t="str">
        <f t="shared" si="18"/>
        <v>0</v>
      </c>
      <c r="V117" s="96" t="str">
        <f t="shared" si="19"/>
        <v>0</v>
      </c>
      <c r="W117" s="96" t="str">
        <f t="shared" si="20"/>
        <v>0</v>
      </c>
      <c r="X117" s="107" t="str">
        <f t="shared" si="21"/>
        <v>0</v>
      </c>
      <c r="Y117" s="113">
        <v>43460</v>
      </c>
      <c r="Z117" s="96"/>
      <c r="AA117" s="96"/>
      <c r="AB117" s="96"/>
      <c r="AC117" s="96"/>
      <c r="AD117" s="96"/>
    </row>
    <row r="118" spans="1:30" ht="15.75" customHeight="1">
      <c r="A118" s="143"/>
      <c r="B118" s="132"/>
      <c r="C118" s="74" t="s">
        <v>344</v>
      </c>
      <c r="D118" s="44" t="s">
        <v>12</v>
      </c>
      <c r="E118" s="44" t="s">
        <v>166</v>
      </c>
      <c r="F118" s="44" t="s">
        <v>167</v>
      </c>
      <c r="G118" s="47" t="s">
        <v>214</v>
      </c>
      <c r="H118" s="47" t="s">
        <v>214</v>
      </c>
      <c r="I118" s="75" t="s">
        <v>346</v>
      </c>
      <c r="J118" s="85" t="s">
        <v>458</v>
      </c>
      <c r="K118" s="85" t="s">
        <v>17</v>
      </c>
      <c r="L118" s="101" t="s">
        <v>512</v>
      </c>
      <c r="M118" s="96"/>
      <c r="N118" s="96" t="str">
        <f>IF(AND(K118="Atención al Ciudadano",L118="x"),"1","0")</f>
        <v>1</v>
      </c>
      <c r="O118" s="96" t="str">
        <f t="shared" si="12"/>
        <v>0</v>
      </c>
      <c r="P118" s="96" t="str">
        <f t="shared" si="13"/>
        <v>0</v>
      </c>
      <c r="Q118" s="96" t="str">
        <f t="shared" si="14"/>
        <v>0</v>
      </c>
      <c r="R118" s="96" t="str">
        <f t="shared" si="15"/>
        <v>0</v>
      </c>
      <c r="S118" s="96" t="str">
        <f t="shared" si="16"/>
        <v>0</v>
      </c>
      <c r="T118" s="96" t="str">
        <f t="shared" si="17"/>
        <v>0</v>
      </c>
      <c r="U118" s="96" t="str">
        <f t="shared" si="18"/>
        <v>0</v>
      </c>
      <c r="V118" s="96" t="str">
        <f t="shared" si="19"/>
        <v>0</v>
      </c>
      <c r="W118" s="96" t="str">
        <f t="shared" si="20"/>
        <v>0</v>
      </c>
      <c r="X118" s="107" t="str">
        <f t="shared" si="21"/>
        <v>0</v>
      </c>
      <c r="Y118" s="113">
        <v>43460</v>
      </c>
      <c r="Z118" s="96"/>
      <c r="AA118" s="96"/>
      <c r="AB118" s="96"/>
      <c r="AC118" s="96"/>
      <c r="AD118" s="96"/>
    </row>
    <row r="119" spans="1:30" ht="34.5" customHeight="1">
      <c r="A119" s="144"/>
      <c r="B119" s="133"/>
      <c r="C119" s="74" t="s">
        <v>345</v>
      </c>
      <c r="D119" s="44" t="s">
        <v>12</v>
      </c>
      <c r="E119" s="44" t="s">
        <v>166</v>
      </c>
      <c r="F119" s="44" t="s">
        <v>167</v>
      </c>
      <c r="G119" s="47" t="s">
        <v>214</v>
      </c>
      <c r="H119" s="47" t="s">
        <v>214</v>
      </c>
      <c r="I119" s="75" t="s">
        <v>445</v>
      </c>
      <c r="J119" s="85" t="s">
        <v>458</v>
      </c>
      <c r="K119" s="85" t="s">
        <v>17</v>
      </c>
      <c r="L119" s="101"/>
      <c r="M119" s="101" t="s">
        <v>512</v>
      </c>
      <c r="N119" s="96" t="str">
        <f t="shared" si="22"/>
        <v>0</v>
      </c>
      <c r="O119" s="96" t="str">
        <f t="shared" si="12"/>
        <v>0</v>
      </c>
      <c r="P119" s="96" t="str">
        <f t="shared" si="13"/>
        <v>0</v>
      </c>
      <c r="Q119" s="96" t="str">
        <f t="shared" si="14"/>
        <v>0</v>
      </c>
      <c r="R119" s="96" t="str">
        <f t="shared" si="15"/>
        <v>0</v>
      </c>
      <c r="S119" s="96" t="str">
        <f t="shared" si="16"/>
        <v>0</v>
      </c>
      <c r="T119" s="96" t="str">
        <f t="shared" si="17"/>
        <v>0</v>
      </c>
      <c r="U119" s="96" t="str">
        <f t="shared" si="18"/>
        <v>0</v>
      </c>
      <c r="V119" s="96" t="str">
        <f t="shared" si="19"/>
        <v>0</v>
      </c>
      <c r="W119" s="96" t="str">
        <f t="shared" si="20"/>
        <v>0</v>
      </c>
      <c r="X119" s="107" t="str">
        <f t="shared" si="21"/>
        <v>0</v>
      </c>
      <c r="Y119" s="113">
        <v>43460</v>
      </c>
      <c r="Z119" s="96"/>
      <c r="AA119" s="96"/>
      <c r="AB119" s="96"/>
      <c r="AC119" s="96"/>
      <c r="AD119" s="96"/>
    </row>
    <row r="120" spans="1:30" ht="30">
      <c r="A120" s="140" t="s">
        <v>262</v>
      </c>
      <c r="B120" s="60" t="s">
        <v>236</v>
      </c>
      <c r="C120" s="74" t="s">
        <v>235</v>
      </c>
      <c r="D120" s="44" t="s">
        <v>12</v>
      </c>
      <c r="E120" s="44" t="s">
        <v>166</v>
      </c>
      <c r="F120" s="44" t="s">
        <v>167</v>
      </c>
      <c r="G120" s="42"/>
      <c r="H120" s="42" t="s">
        <v>214</v>
      </c>
      <c r="I120" s="76" t="s">
        <v>377</v>
      </c>
      <c r="J120" s="85" t="s">
        <v>247</v>
      </c>
      <c r="K120" s="86" t="s">
        <v>247</v>
      </c>
      <c r="L120" s="101"/>
      <c r="M120" s="101" t="s">
        <v>512</v>
      </c>
      <c r="N120" s="96" t="str">
        <f t="shared" si="22"/>
        <v>0</v>
      </c>
      <c r="O120" s="96" t="str">
        <f t="shared" si="12"/>
        <v>0</v>
      </c>
      <c r="P120" s="96" t="str">
        <f t="shared" si="13"/>
        <v>0</v>
      </c>
      <c r="Q120" s="96" t="str">
        <f t="shared" si="14"/>
        <v>0</v>
      </c>
      <c r="R120" s="96" t="str">
        <f t="shared" si="15"/>
        <v>0</v>
      </c>
      <c r="S120" s="96" t="str">
        <f t="shared" si="16"/>
        <v>0</v>
      </c>
      <c r="T120" s="96" t="str">
        <f t="shared" si="17"/>
        <v>0</v>
      </c>
      <c r="U120" s="96" t="str">
        <f t="shared" si="18"/>
        <v>0</v>
      </c>
      <c r="V120" s="96" t="str">
        <f t="shared" si="19"/>
        <v>0</v>
      </c>
      <c r="W120" s="96" t="str">
        <f t="shared" si="20"/>
        <v>0</v>
      </c>
      <c r="X120" s="107" t="str">
        <f t="shared" si="21"/>
        <v>0</v>
      </c>
      <c r="Y120" s="113">
        <v>43460</v>
      </c>
      <c r="Z120" s="101" t="s">
        <v>535</v>
      </c>
      <c r="AA120" s="96"/>
      <c r="AB120" s="96"/>
      <c r="AC120" s="96"/>
      <c r="AD120" s="96"/>
    </row>
    <row r="121" spans="1:30" ht="26.25" customHeight="1">
      <c r="A121" s="143"/>
      <c r="B121" s="131" t="s">
        <v>238</v>
      </c>
      <c r="C121" s="74" t="s">
        <v>237</v>
      </c>
      <c r="D121" s="44" t="s">
        <v>12</v>
      </c>
      <c r="E121" s="44" t="s">
        <v>166</v>
      </c>
      <c r="F121" s="44" t="s">
        <v>178</v>
      </c>
      <c r="G121" s="49"/>
      <c r="H121" s="42" t="s">
        <v>214</v>
      </c>
      <c r="I121" s="75" t="s">
        <v>446</v>
      </c>
      <c r="J121" s="85" t="s">
        <v>247</v>
      </c>
      <c r="K121" s="86" t="s">
        <v>247</v>
      </c>
      <c r="L121" s="101" t="s">
        <v>512</v>
      </c>
      <c r="M121" s="96"/>
      <c r="N121" s="96" t="str">
        <f t="shared" si="22"/>
        <v>0</v>
      </c>
      <c r="O121" s="96" t="str">
        <f t="shared" si="12"/>
        <v>0</v>
      </c>
      <c r="P121" s="96" t="str">
        <f t="shared" si="13"/>
        <v>0</v>
      </c>
      <c r="Q121" s="96" t="str">
        <f t="shared" si="14"/>
        <v>0</v>
      </c>
      <c r="R121" s="96" t="str">
        <f t="shared" si="15"/>
        <v>0</v>
      </c>
      <c r="S121" s="96" t="str">
        <f t="shared" si="16"/>
        <v>0</v>
      </c>
      <c r="T121" s="96" t="str">
        <f t="shared" si="17"/>
        <v>0</v>
      </c>
      <c r="U121" s="96" t="str">
        <f t="shared" si="18"/>
        <v>0</v>
      </c>
      <c r="V121" s="96" t="str">
        <f t="shared" si="19"/>
        <v>1</v>
      </c>
      <c r="W121" s="96" t="str">
        <f t="shared" si="20"/>
        <v>0</v>
      </c>
      <c r="X121" s="107" t="str">
        <f t="shared" si="21"/>
        <v>0</v>
      </c>
      <c r="Y121" s="113">
        <v>43460</v>
      </c>
      <c r="Z121" s="96"/>
      <c r="AA121" s="96"/>
      <c r="AB121" s="96"/>
      <c r="AC121" s="96"/>
      <c r="AD121" s="96"/>
    </row>
    <row r="122" spans="1:30" ht="75">
      <c r="A122" s="143"/>
      <c r="B122" s="133"/>
      <c r="C122" s="74" t="s">
        <v>347</v>
      </c>
      <c r="D122" s="44" t="s">
        <v>12</v>
      </c>
      <c r="E122" s="44" t="s">
        <v>166</v>
      </c>
      <c r="F122" s="44" t="s">
        <v>178</v>
      </c>
      <c r="G122" s="49"/>
      <c r="H122" s="42" t="s">
        <v>214</v>
      </c>
      <c r="I122" s="75" t="s">
        <v>447</v>
      </c>
      <c r="J122" s="85" t="s">
        <v>247</v>
      </c>
      <c r="K122" s="86" t="s">
        <v>247</v>
      </c>
      <c r="L122" s="101" t="s">
        <v>512</v>
      </c>
      <c r="M122" s="96"/>
      <c r="N122" s="96" t="str">
        <f t="shared" si="22"/>
        <v>0</v>
      </c>
      <c r="O122" s="96" t="str">
        <f t="shared" si="12"/>
        <v>0</v>
      </c>
      <c r="P122" s="96" t="str">
        <f t="shared" si="13"/>
        <v>0</v>
      </c>
      <c r="Q122" s="96" t="str">
        <f t="shared" si="14"/>
        <v>0</v>
      </c>
      <c r="R122" s="96" t="str">
        <f t="shared" si="15"/>
        <v>0</v>
      </c>
      <c r="S122" s="96" t="str">
        <f t="shared" si="16"/>
        <v>0</v>
      </c>
      <c r="T122" s="96" t="str">
        <f t="shared" si="17"/>
        <v>0</v>
      </c>
      <c r="U122" s="96" t="str">
        <f t="shared" si="18"/>
        <v>0</v>
      </c>
      <c r="V122" s="96" t="str">
        <f t="shared" si="19"/>
        <v>1</v>
      </c>
      <c r="W122" s="96" t="str">
        <f t="shared" si="20"/>
        <v>0</v>
      </c>
      <c r="X122" s="107" t="str">
        <f t="shared" si="21"/>
        <v>0</v>
      </c>
      <c r="Y122" s="113">
        <v>43460</v>
      </c>
      <c r="Z122" s="96"/>
      <c r="AA122" s="96"/>
      <c r="AB122" s="96"/>
      <c r="AC122" s="96"/>
      <c r="AD122" s="96"/>
    </row>
    <row r="123" spans="1:30" ht="33.75" customHeight="1">
      <c r="A123" s="143"/>
      <c r="B123" s="60" t="s">
        <v>239</v>
      </c>
      <c r="C123" s="74" t="s">
        <v>134</v>
      </c>
      <c r="D123" s="44" t="s">
        <v>12</v>
      </c>
      <c r="E123" s="44" t="s">
        <v>166</v>
      </c>
      <c r="F123" s="44" t="s">
        <v>178</v>
      </c>
      <c r="G123" s="49"/>
      <c r="H123" s="42" t="s">
        <v>214</v>
      </c>
      <c r="I123" s="75" t="s">
        <v>448</v>
      </c>
      <c r="J123" s="85" t="s">
        <v>247</v>
      </c>
      <c r="K123" s="86" t="s">
        <v>247</v>
      </c>
      <c r="L123" s="101" t="s">
        <v>512</v>
      </c>
      <c r="M123" s="96"/>
      <c r="N123" s="96" t="str">
        <f t="shared" si="22"/>
        <v>0</v>
      </c>
      <c r="O123" s="96" t="str">
        <f t="shared" si="12"/>
        <v>0</v>
      </c>
      <c r="P123" s="96" t="str">
        <f t="shared" si="13"/>
        <v>0</v>
      </c>
      <c r="Q123" s="96" t="str">
        <f t="shared" si="14"/>
        <v>0</v>
      </c>
      <c r="R123" s="96" t="str">
        <f t="shared" si="15"/>
        <v>0</v>
      </c>
      <c r="S123" s="96" t="str">
        <f t="shared" si="16"/>
        <v>0</v>
      </c>
      <c r="T123" s="96" t="str">
        <f t="shared" si="17"/>
        <v>0</v>
      </c>
      <c r="U123" s="96" t="str">
        <f t="shared" si="18"/>
        <v>0</v>
      </c>
      <c r="V123" s="96" t="str">
        <f t="shared" si="19"/>
        <v>1</v>
      </c>
      <c r="W123" s="96" t="str">
        <f t="shared" si="20"/>
        <v>0</v>
      </c>
      <c r="X123" s="107" t="str">
        <f t="shared" si="21"/>
        <v>0</v>
      </c>
      <c r="Y123" s="113">
        <v>43460</v>
      </c>
      <c r="Z123" s="96"/>
      <c r="AA123" s="96"/>
      <c r="AB123" s="96"/>
      <c r="AC123" s="96"/>
      <c r="AD123" s="96"/>
    </row>
    <row r="124" spans="1:30" ht="35.25" customHeight="1">
      <c r="A124" s="143"/>
      <c r="B124" s="60" t="s">
        <v>240</v>
      </c>
      <c r="C124" s="74" t="s">
        <v>137</v>
      </c>
      <c r="D124" s="44" t="s">
        <v>12</v>
      </c>
      <c r="E124" s="44" t="s">
        <v>166</v>
      </c>
      <c r="F124" s="44" t="s">
        <v>178</v>
      </c>
      <c r="G124" s="63"/>
      <c r="H124" s="42" t="s">
        <v>214</v>
      </c>
      <c r="I124" s="82" t="s">
        <v>449</v>
      </c>
      <c r="J124" s="85" t="s">
        <v>247</v>
      </c>
      <c r="K124" s="86" t="s">
        <v>247</v>
      </c>
      <c r="L124" s="101" t="s">
        <v>512</v>
      </c>
      <c r="M124" s="96"/>
      <c r="N124" s="96" t="str">
        <f t="shared" si="22"/>
        <v>0</v>
      </c>
      <c r="O124" s="96" t="str">
        <f t="shared" si="12"/>
        <v>0</v>
      </c>
      <c r="P124" s="96" t="str">
        <f t="shared" si="13"/>
        <v>0</v>
      </c>
      <c r="Q124" s="96" t="str">
        <f t="shared" si="14"/>
        <v>0</v>
      </c>
      <c r="R124" s="96" t="str">
        <f t="shared" si="15"/>
        <v>0</v>
      </c>
      <c r="S124" s="96" t="str">
        <f t="shared" si="16"/>
        <v>0</v>
      </c>
      <c r="T124" s="96" t="str">
        <f t="shared" si="17"/>
        <v>0</v>
      </c>
      <c r="U124" s="96" t="str">
        <f t="shared" si="18"/>
        <v>0</v>
      </c>
      <c r="V124" s="96" t="str">
        <f t="shared" si="19"/>
        <v>1</v>
      </c>
      <c r="W124" s="96" t="str">
        <f t="shared" si="20"/>
        <v>0</v>
      </c>
      <c r="X124" s="107" t="str">
        <f t="shared" si="21"/>
        <v>0</v>
      </c>
      <c r="Y124" s="113">
        <v>43460</v>
      </c>
      <c r="Z124" s="96"/>
      <c r="AA124" s="96"/>
      <c r="AB124" s="96"/>
      <c r="AC124" s="96"/>
      <c r="AD124" s="96"/>
    </row>
    <row r="125" spans="1:30" ht="37.5" customHeight="1">
      <c r="A125" s="143"/>
      <c r="B125" s="60" t="s">
        <v>241</v>
      </c>
      <c r="C125" s="74" t="s">
        <v>348</v>
      </c>
      <c r="D125" s="44" t="s">
        <v>12</v>
      </c>
      <c r="E125" s="44" t="s">
        <v>166</v>
      </c>
      <c r="F125" s="44" t="s">
        <v>178</v>
      </c>
      <c r="G125" s="49"/>
      <c r="H125" s="42" t="s">
        <v>214</v>
      </c>
      <c r="I125" s="82" t="s">
        <v>453</v>
      </c>
      <c r="J125" s="85" t="s">
        <v>247</v>
      </c>
      <c r="K125" s="86" t="s">
        <v>247</v>
      </c>
      <c r="L125" s="101" t="s">
        <v>512</v>
      </c>
      <c r="M125" s="96"/>
      <c r="N125" s="96" t="str">
        <f t="shared" si="22"/>
        <v>0</v>
      </c>
      <c r="O125" s="96" t="str">
        <f t="shared" si="12"/>
        <v>0</v>
      </c>
      <c r="P125" s="96" t="str">
        <f t="shared" si="13"/>
        <v>0</v>
      </c>
      <c r="Q125" s="96" t="str">
        <f t="shared" si="14"/>
        <v>0</v>
      </c>
      <c r="R125" s="96" t="str">
        <f t="shared" si="15"/>
        <v>0</v>
      </c>
      <c r="S125" s="96" t="str">
        <f t="shared" si="16"/>
        <v>0</v>
      </c>
      <c r="T125" s="96" t="str">
        <f t="shared" si="17"/>
        <v>0</v>
      </c>
      <c r="U125" s="96" t="str">
        <f t="shared" si="18"/>
        <v>0</v>
      </c>
      <c r="V125" s="96" t="str">
        <f t="shared" si="19"/>
        <v>1</v>
      </c>
      <c r="W125" s="96" t="str">
        <f t="shared" si="20"/>
        <v>0</v>
      </c>
      <c r="X125" s="96" t="str">
        <f t="shared" si="21"/>
        <v>0</v>
      </c>
      <c r="Y125" s="113">
        <v>43460</v>
      </c>
      <c r="Z125" s="96"/>
      <c r="AA125" s="96"/>
      <c r="AB125" s="96"/>
      <c r="AC125" s="96"/>
      <c r="AD125" s="96"/>
    </row>
    <row r="126" spans="1:30" ht="48.75" customHeight="1">
      <c r="A126" s="143"/>
      <c r="B126" s="65" t="s">
        <v>242</v>
      </c>
      <c r="C126" s="74" t="s">
        <v>144</v>
      </c>
      <c r="D126" s="44" t="s">
        <v>12</v>
      </c>
      <c r="E126" s="44" t="s">
        <v>166</v>
      </c>
      <c r="F126" s="53" t="s">
        <v>213</v>
      </c>
      <c r="G126" s="55"/>
      <c r="H126" s="42" t="s">
        <v>214</v>
      </c>
      <c r="I126" s="82" t="s">
        <v>454</v>
      </c>
      <c r="J126" s="85" t="s">
        <v>247</v>
      </c>
      <c r="K126" s="86" t="s">
        <v>247</v>
      </c>
      <c r="L126" s="101" t="s">
        <v>512</v>
      </c>
      <c r="M126" s="96"/>
      <c r="N126" s="96" t="str">
        <f t="shared" si="22"/>
        <v>0</v>
      </c>
      <c r="O126" s="96" t="str">
        <f t="shared" si="12"/>
        <v>0</v>
      </c>
      <c r="P126" s="96" t="str">
        <f t="shared" si="13"/>
        <v>0</v>
      </c>
      <c r="Q126" s="96" t="str">
        <f t="shared" si="14"/>
        <v>0</v>
      </c>
      <c r="R126" s="96" t="str">
        <f t="shared" si="15"/>
        <v>0</v>
      </c>
      <c r="S126" s="96" t="str">
        <f t="shared" si="16"/>
        <v>0</v>
      </c>
      <c r="T126" s="96" t="str">
        <f t="shared" si="17"/>
        <v>0</v>
      </c>
      <c r="U126" s="96" t="str">
        <f t="shared" si="18"/>
        <v>0</v>
      </c>
      <c r="V126" s="96" t="str">
        <f t="shared" si="19"/>
        <v>1</v>
      </c>
      <c r="W126" s="96" t="str">
        <f t="shared" si="20"/>
        <v>0</v>
      </c>
      <c r="X126" s="96" t="str">
        <f t="shared" si="21"/>
        <v>0</v>
      </c>
      <c r="Y126" s="113">
        <v>43460</v>
      </c>
      <c r="Z126" s="96"/>
      <c r="AA126" s="96"/>
      <c r="AB126" s="96"/>
      <c r="AC126" s="96"/>
      <c r="AD126" s="96"/>
    </row>
    <row r="127" spans="1:30" ht="26.25">
      <c r="A127" s="143"/>
      <c r="B127" s="60" t="s">
        <v>451</v>
      </c>
      <c r="C127" s="74" t="s">
        <v>450</v>
      </c>
      <c r="D127" s="44" t="s">
        <v>12</v>
      </c>
      <c r="E127" s="44" t="s">
        <v>166</v>
      </c>
      <c r="F127" s="44" t="s">
        <v>178</v>
      </c>
      <c r="G127" s="63"/>
      <c r="H127" s="42" t="s">
        <v>170</v>
      </c>
      <c r="I127" s="82" t="s">
        <v>349</v>
      </c>
      <c r="J127" s="85" t="s">
        <v>247</v>
      </c>
      <c r="K127" s="86" t="s">
        <v>247</v>
      </c>
      <c r="L127" s="101" t="s">
        <v>512</v>
      </c>
      <c r="M127" s="96"/>
      <c r="N127" s="96" t="str">
        <f t="shared" si="22"/>
        <v>0</v>
      </c>
      <c r="O127" s="96" t="str">
        <f t="shared" si="12"/>
        <v>0</v>
      </c>
      <c r="P127" s="96" t="str">
        <f t="shared" si="13"/>
        <v>0</v>
      </c>
      <c r="Q127" s="96" t="str">
        <f t="shared" si="14"/>
        <v>0</v>
      </c>
      <c r="R127" s="96" t="str">
        <f t="shared" si="15"/>
        <v>0</v>
      </c>
      <c r="S127" s="96" t="str">
        <f t="shared" si="16"/>
        <v>0</v>
      </c>
      <c r="T127" s="96" t="str">
        <f t="shared" si="17"/>
        <v>0</v>
      </c>
      <c r="U127" s="96" t="str">
        <f t="shared" si="18"/>
        <v>0</v>
      </c>
      <c r="V127" s="96" t="str">
        <f t="shared" si="19"/>
        <v>1</v>
      </c>
      <c r="W127" s="96" t="str">
        <f t="shared" si="20"/>
        <v>0</v>
      </c>
      <c r="X127" s="96" t="str">
        <f t="shared" si="21"/>
        <v>0</v>
      </c>
      <c r="Y127" s="113">
        <v>43460</v>
      </c>
      <c r="Z127" s="96"/>
      <c r="AA127" s="96"/>
      <c r="AB127" s="96"/>
      <c r="AC127" s="96"/>
      <c r="AD127" s="96"/>
    </row>
    <row r="128" spans="1:30" ht="74.25" customHeight="1">
      <c r="A128" s="143"/>
      <c r="B128" s="73" t="s">
        <v>452</v>
      </c>
      <c r="C128" s="74" t="s">
        <v>351</v>
      </c>
      <c r="D128" s="44" t="s">
        <v>12</v>
      </c>
      <c r="E128" s="44" t="s">
        <v>166</v>
      </c>
      <c r="F128" s="44" t="s">
        <v>167</v>
      </c>
      <c r="G128" s="49"/>
      <c r="H128" s="42" t="s">
        <v>170</v>
      </c>
      <c r="I128" s="82" t="s">
        <v>355</v>
      </c>
      <c r="J128" s="85" t="s">
        <v>458</v>
      </c>
      <c r="K128" s="85" t="s">
        <v>17</v>
      </c>
      <c r="L128" s="101" t="s">
        <v>512</v>
      </c>
      <c r="M128" s="96"/>
      <c r="N128" s="96" t="str">
        <f t="shared" si="22"/>
        <v>1</v>
      </c>
      <c r="O128" s="96" t="str">
        <f t="shared" si="12"/>
        <v>0</v>
      </c>
      <c r="P128" s="96" t="str">
        <f t="shared" si="13"/>
        <v>0</v>
      </c>
      <c r="Q128" s="96" t="str">
        <f t="shared" si="14"/>
        <v>0</v>
      </c>
      <c r="R128" s="96" t="str">
        <f t="shared" si="15"/>
        <v>0</v>
      </c>
      <c r="S128" s="96" t="str">
        <f t="shared" si="16"/>
        <v>0</v>
      </c>
      <c r="T128" s="96" t="str">
        <f t="shared" si="17"/>
        <v>0</v>
      </c>
      <c r="U128" s="96" t="str">
        <f t="shared" si="18"/>
        <v>0</v>
      </c>
      <c r="V128" s="96" t="str">
        <f t="shared" si="19"/>
        <v>0</v>
      </c>
      <c r="W128" s="96" t="str">
        <f t="shared" si="20"/>
        <v>0</v>
      </c>
      <c r="X128" s="96" t="str">
        <f t="shared" si="21"/>
        <v>0</v>
      </c>
      <c r="Y128" s="113">
        <v>43460</v>
      </c>
      <c r="Z128" s="96"/>
      <c r="AA128" s="96"/>
      <c r="AB128" s="96"/>
      <c r="AC128" s="96"/>
      <c r="AD128" s="96"/>
    </row>
    <row r="129" spans="1:30" ht="25.5">
      <c r="A129" s="143"/>
      <c r="B129" s="126" t="s">
        <v>456</v>
      </c>
      <c r="C129" s="74" t="s">
        <v>455</v>
      </c>
      <c r="D129" s="44" t="s">
        <v>12</v>
      </c>
      <c r="E129" s="44" t="s">
        <v>166</v>
      </c>
      <c r="F129" s="44" t="s">
        <v>167</v>
      </c>
      <c r="G129" s="64"/>
      <c r="H129" s="42" t="s">
        <v>76</v>
      </c>
      <c r="I129" s="82" t="s">
        <v>350</v>
      </c>
      <c r="J129" s="85" t="s">
        <v>458</v>
      </c>
      <c r="K129" s="85" t="s">
        <v>17</v>
      </c>
      <c r="L129" s="101" t="s">
        <v>512</v>
      </c>
      <c r="M129" s="96"/>
      <c r="N129" s="96" t="str">
        <f t="shared" si="22"/>
        <v>1</v>
      </c>
      <c r="O129" s="96" t="str">
        <f t="shared" si="12"/>
        <v>0</v>
      </c>
      <c r="P129" s="96" t="str">
        <f t="shared" si="13"/>
        <v>0</v>
      </c>
      <c r="Q129" s="96" t="str">
        <f t="shared" si="14"/>
        <v>0</v>
      </c>
      <c r="R129" s="96" t="str">
        <f t="shared" si="15"/>
        <v>0</v>
      </c>
      <c r="S129" s="96" t="str">
        <f t="shared" si="16"/>
        <v>0</v>
      </c>
      <c r="T129" s="96" t="str">
        <f t="shared" si="17"/>
        <v>0</v>
      </c>
      <c r="U129" s="96" t="str">
        <f t="shared" si="18"/>
        <v>0</v>
      </c>
      <c r="V129" s="96" t="str">
        <f t="shared" si="19"/>
        <v>0</v>
      </c>
      <c r="W129" s="96" t="str">
        <f t="shared" si="20"/>
        <v>0</v>
      </c>
      <c r="X129" s="96" t="str">
        <f t="shared" si="21"/>
        <v>0</v>
      </c>
      <c r="Y129" s="113">
        <v>43460</v>
      </c>
      <c r="Z129" s="96"/>
      <c r="AA129" s="96"/>
      <c r="AB129" s="96"/>
      <c r="AC129" s="96"/>
      <c r="AD129" s="96"/>
    </row>
    <row r="130" spans="1:30" ht="15.75" customHeight="1">
      <c r="A130" s="144"/>
      <c r="B130" s="128"/>
      <c r="C130" s="74" t="s">
        <v>468</v>
      </c>
      <c r="D130" s="44" t="s">
        <v>12</v>
      </c>
      <c r="E130" s="44" t="s">
        <v>166</v>
      </c>
      <c r="F130" s="44" t="s">
        <v>167</v>
      </c>
      <c r="G130" s="64"/>
      <c r="H130" s="42"/>
      <c r="I130" s="84" t="s">
        <v>377</v>
      </c>
      <c r="J130" s="90" t="s">
        <v>247</v>
      </c>
      <c r="K130" s="67" t="s">
        <v>247</v>
      </c>
      <c r="L130" s="101" t="s">
        <v>512</v>
      </c>
      <c r="M130" s="96"/>
      <c r="N130" s="96" t="str">
        <f t="shared" si="22"/>
        <v>0</v>
      </c>
      <c r="O130" s="96" t="str">
        <f t="shared" si="12"/>
        <v>0</v>
      </c>
      <c r="P130" s="96" t="str">
        <f t="shared" si="13"/>
        <v>0</v>
      </c>
      <c r="Q130" s="96" t="str">
        <f t="shared" si="14"/>
        <v>0</v>
      </c>
      <c r="R130" s="96" t="str">
        <f t="shared" si="15"/>
        <v>0</v>
      </c>
      <c r="S130" s="96" t="str">
        <f t="shared" si="16"/>
        <v>0</v>
      </c>
      <c r="T130" s="96" t="str">
        <f t="shared" si="17"/>
        <v>0</v>
      </c>
      <c r="U130" s="96" t="str">
        <f t="shared" si="18"/>
        <v>0</v>
      </c>
      <c r="V130" s="96" t="str">
        <f t="shared" si="19"/>
        <v>1</v>
      </c>
      <c r="W130" s="96" t="str">
        <f t="shared" si="20"/>
        <v>0</v>
      </c>
      <c r="X130" s="96" t="str">
        <f t="shared" si="21"/>
        <v>0</v>
      </c>
      <c r="Y130" s="113">
        <v>43460</v>
      </c>
      <c r="Z130" s="96"/>
      <c r="AA130" s="96"/>
      <c r="AB130" s="96"/>
      <c r="AC130" s="96"/>
      <c r="AD130" s="96"/>
    </row>
    <row r="131" spans="1:30" ht="15.75" customHeight="1">
      <c r="Y131" s="38"/>
      <c r="AA131" s="38"/>
      <c r="AB131" s="38"/>
      <c r="AC131" s="38"/>
    </row>
    <row r="132" spans="1:30" ht="15.75" customHeight="1">
      <c r="Y132" s="38"/>
      <c r="AA132" s="38"/>
      <c r="AB132" s="38"/>
      <c r="AC132" s="38"/>
    </row>
    <row r="133" spans="1:30" ht="15.75" customHeight="1">
      <c r="B133" s="98"/>
      <c r="C133" s="157" t="s">
        <v>502</v>
      </c>
      <c r="D133" s="157"/>
      <c r="N133" s="38"/>
      <c r="R133" s="38"/>
      <c r="S133" s="38"/>
      <c r="T133" s="38"/>
      <c r="U133" s="38"/>
      <c r="V133" s="38"/>
      <c r="W133" s="38"/>
      <c r="X133" s="38"/>
    </row>
    <row r="134" spans="1:30" ht="15.75" customHeight="1">
      <c r="C134" s="103" t="s">
        <v>500</v>
      </c>
      <c r="D134" s="104" t="s">
        <v>501</v>
      </c>
      <c r="N134" s="38"/>
      <c r="R134" s="38"/>
      <c r="S134" s="38"/>
      <c r="T134" s="38"/>
      <c r="U134" s="38"/>
      <c r="V134" s="38"/>
      <c r="W134" s="38"/>
      <c r="X134" s="38"/>
    </row>
    <row r="135" spans="1:30" ht="19.5" customHeight="1">
      <c r="C135" s="95" t="s">
        <v>17</v>
      </c>
      <c r="D135" s="105">
        <f>COUNTIF(N5:N130,"1")/28</f>
        <v>0.9642857142857143</v>
      </c>
    </row>
    <row r="136" spans="1:30" ht="15.75" customHeight="1">
      <c r="C136" s="95" t="s">
        <v>495</v>
      </c>
      <c r="D136" s="105">
        <f>COUNTIF(O5:O130,"1")/9</f>
        <v>0.88888888888888884</v>
      </c>
      <c r="Y136" s="119"/>
    </row>
    <row r="137" spans="1:30" ht="15.75" customHeight="1">
      <c r="C137" s="95" t="s">
        <v>464</v>
      </c>
      <c r="D137" s="105">
        <f>COUNTIF(P5:P130,"1")/3</f>
        <v>0.33333333333333331</v>
      </c>
    </row>
    <row r="138" spans="1:30" ht="15.75" customHeight="1">
      <c r="C138" s="95" t="s">
        <v>463</v>
      </c>
      <c r="D138" s="105">
        <f>COUNTIF(Q5:Q130,"1")/11</f>
        <v>0.63636363636363635</v>
      </c>
    </row>
    <row r="139" spans="1:30" ht="15.75" customHeight="1">
      <c r="C139" s="95" t="s">
        <v>496</v>
      </c>
      <c r="D139" s="105">
        <f>COUNTIF(R5:R130,"1")/30</f>
        <v>0.73333333333333328</v>
      </c>
    </row>
    <row r="140" spans="1:30" ht="15.75" customHeight="1">
      <c r="C140" s="95" t="s">
        <v>465</v>
      </c>
      <c r="D140" s="105">
        <f>COUNTIF(S5:S130,"1")/3</f>
        <v>0.33333333333333331</v>
      </c>
    </row>
    <row r="141" spans="1:30" ht="15.75" customHeight="1">
      <c r="C141" s="95" t="s">
        <v>459</v>
      </c>
      <c r="D141" s="105">
        <f>COUNTIF(T5:T130,"1")/16</f>
        <v>0.5</v>
      </c>
    </row>
    <row r="142" spans="1:30" ht="15.75" customHeight="1">
      <c r="C142" s="95" t="s">
        <v>460</v>
      </c>
      <c r="D142" s="105">
        <f>COUNTIF(U5:U130,"1")/4</f>
        <v>0.5</v>
      </c>
    </row>
    <row r="143" spans="1:30" ht="15.75" customHeight="1">
      <c r="C143" s="95" t="s">
        <v>497</v>
      </c>
      <c r="D143" s="105">
        <f>COUNTIF(V5:V130,"1")/13</f>
        <v>0.76923076923076927</v>
      </c>
    </row>
    <row r="144" spans="1:30" ht="15.75" customHeight="1">
      <c r="C144" s="95" t="s">
        <v>498</v>
      </c>
      <c r="D144" s="105">
        <f>COUNTIF(W5:W130,"1")/1</f>
        <v>1</v>
      </c>
    </row>
    <row r="145" spans="3:4" ht="21.75" customHeight="1">
      <c r="C145" s="95" t="s">
        <v>499</v>
      </c>
      <c r="D145" s="105">
        <f>COUNTIF(X5:X130,"1")/7</f>
        <v>0.7142857142857143</v>
      </c>
    </row>
    <row r="146" spans="3:4" ht="15.75" customHeight="1">
      <c r="C146" s="102" t="s">
        <v>503</v>
      </c>
      <c r="D146" s="108">
        <f>AVERAGE(D135:D145)</f>
        <v>0.670277702095884</v>
      </c>
    </row>
    <row r="147" spans="3:4" ht="15.75" customHeight="1"/>
    <row r="148" spans="3:4" ht="15.75" customHeight="1"/>
    <row r="149" spans="3:4" ht="15.75" customHeight="1"/>
    <row r="150" spans="3:4" ht="15.75" customHeight="1"/>
    <row r="151" spans="3:4" ht="15.75" customHeight="1"/>
    <row r="152" spans="3:4" ht="15.75" customHeight="1"/>
    <row r="153" spans="3:4" ht="15.75" customHeight="1"/>
    <row r="154" spans="3:4" ht="15.75" customHeight="1"/>
    <row r="155" spans="3:4" ht="15.75" customHeight="1"/>
    <row r="156" spans="3:4" ht="15.75" customHeight="1"/>
    <row r="157" spans="3:4" ht="15.75" customHeight="1"/>
    <row r="158" spans="3:4" ht="15.75" customHeight="1"/>
    <row r="159" spans="3:4" ht="15.75" customHeight="1"/>
    <row r="160" spans="3:4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</sheetData>
  <autoFilter ref="A4:K130">
    <filterColumn colId="10"/>
  </autoFilter>
  <mergeCells count="47">
    <mergeCell ref="C133:D133"/>
    <mergeCell ref="L3:Z3"/>
    <mergeCell ref="L4:M4"/>
    <mergeCell ref="AA3:AD3"/>
    <mergeCell ref="AA4:AB4"/>
    <mergeCell ref="B37:B38"/>
    <mergeCell ref="D1:F1"/>
    <mergeCell ref="D2:F2"/>
    <mergeCell ref="D3:F3"/>
    <mergeCell ref="G1:H1"/>
    <mergeCell ref="G2:H2"/>
    <mergeCell ref="G3:H3"/>
    <mergeCell ref="B5:B10"/>
    <mergeCell ref="B16:B17"/>
    <mergeCell ref="B11:B14"/>
    <mergeCell ref="I1:K1"/>
    <mergeCell ref="I2:K2"/>
    <mergeCell ref="I3:K3"/>
    <mergeCell ref="B129:B130"/>
    <mergeCell ref="A5:A17"/>
    <mergeCell ref="A18:A32"/>
    <mergeCell ref="A33:A44"/>
    <mergeCell ref="A45:A47"/>
    <mergeCell ref="A48:A50"/>
    <mergeCell ref="A51:A81"/>
    <mergeCell ref="A83:A100"/>
    <mergeCell ref="A101:A113"/>
    <mergeCell ref="A114:A119"/>
    <mergeCell ref="A120:A130"/>
    <mergeCell ref="B114:B119"/>
    <mergeCell ref="B121:B122"/>
    <mergeCell ref="B82:B87"/>
    <mergeCell ref="B108:B109"/>
    <mergeCell ref="B88:B94"/>
    <mergeCell ref="A1:A3"/>
    <mergeCell ref="B110:B112"/>
    <mergeCell ref="B99:B100"/>
    <mergeCell ref="B101:B105"/>
    <mergeCell ref="B106:B107"/>
    <mergeCell ref="B96:B97"/>
    <mergeCell ref="B76:B78"/>
    <mergeCell ref="B79:B80"/>
    <mergeCell ref="B26:B32"/>
    <mergeCell ref="B33:B36"/>
    <mergeCell ref="B51:B70"/>
    <mergeCell ref="B71:B73"/>
    <mergeCell ref="B74:B75"/>
  </mergeCells>
  <hyperlinks>
    <hyperlink ref="I6" r:id="rId1"/>
    <hyperlink ref="I19" r:id="rId2" display="http://www.fuga.gov.co/estudios-investigaciones-y-otras-publicaciones-fuga"/>
    <hyperlink ref="I46" r:id="rId3"/>
    <hyperlink ref="I47" r:id="rId4" display="http://www.fuga.gov.co/politica-de-proteccion-de-datos-personales"/>
    <hyperlink ref="I69" r:id="rId5"/>
    <hyperlink ref="I58" r:id="rId6"/>
  </hyperlinks>
  <printOptions horizontalCentered="1"/>
  <pageMargins left="0.23622047244094491" right="0.23622047244094491" top="0.39370078740157483" bottom="0.35433070866141736" header="0.31496062992125984" footer="0.31496062992125984"/>
  <pageSetup scale="55" fitToHeight="5" orientation="landscape" r:id="rId7"/>
  <drawing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B3:E6"/>
  <sheetViews>
    <sheetView workbookViewId="0">
      <selection activeCell="B4" sqref="B4"/>
    </sheetView>
  </sheetViews>
  <sheetFormatPr defaultColWidth="11.42578125" defaultRowHeight="15"/>
  <sheetData>
    <row r="3" spans="2:5">
      <c r="B3" t="s">
        <v>504</v>
      </c>
      <c r="C3" t="s">
        <v>489</v>
      </c>
      <c r="D3" t="s">
        <v>490</v>
      </c>
    </row>
    <row r="4" spans="2:5">
      <c r="B4" t="s">
        <v>505</v>
      </c>
      <c r="C4" t="s">
        <v>505</v>
      </c>
      <c r="D4" t="s">
        <v>505</v>
      </c>
      <c r="E4" t="str">
        <f>IF(AND(B4="A",C4="A",D4="A"),"Esta bien","Error")</f>
        <v>Esta bien</v>
      </c>
    </row>
    <row r="5" spans="2:5">
      <c r="B5" t="s">
        <v>505</v>
      </c>
      <c r="C5" t="s">
        <v>506</v>
      </c>
      <c r="D5" t="s">
        <v>505</v>
      </c>
      <c r="E5" t="str">
        <f t="shared" ref="E5" si="0">IF(AND(B5="A",C5="A",D5="A"),"Esta bien","Error")</f>
        <v>Error</v>
      </c>
    </row>
    <row r="6" spans="2:5">
      <c r="B6" t="s">
        <v>505</v>
      </c>
      <c r="C6" t="s">
        <v>505</v>
      </c>
      <c r="D6" t="s">
        <v>505</v>
      </c>
      <c r="E6" t="str">
        <f>IF(AND(B6="A",C6="A",D6="A"),"Esta bien","Error")</f>
        <v>Esta bien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2017</vt:lpstr>
      <vt:lpstr>JULIO 2018</vt:lpstr>
      <vt:lpstr>Hoja1</vt:lpstr>
      <vt:lpstr>'JULIO 2018'!Print_Area</vt:lpstr>
      <vt:lpstr>'JULIO 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Alfonso Uribe Rozo</dc:creator>
  <cp:lastModifiedBy>Romerorobe</cp:lastModifiedBy>
  <cp:lastPrinted>2019-01-18T15:34:29Z</cp:lastPrinted>
  <dcterms:created xsi:type="dcterms:W3CDTF">2017-05-08T16:18:00Z</dcterms:created>
  <dcterms:modified xsi:type="dcterms:W3CDTF">2019-01-23T16:10:14Z</dcterms:modified>
</cp:coreProperties>
</file>