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bookViews>
    <workbookView xWindow="0" yWindow="60" windowWidth="19425" windowHeight="11025"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3" sheetId="12" r:id="rId7"/>
    <sheet name="Hoja5" sheetId="14" r:id="rId8"/>
    <sheet name="Hoja2" sheetId="15" r:id="rId9"/>
    <sheet name="Hoja4" sheetId="16" r:id="rId10"/>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Planeacion!$A$5:$M$62</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Planeacion!$A$1:$P$95</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Planeacion!$1:$1</definedName>
  </definedNames>
  <calcPr calcId="124519"/>
</workbook>
</file>

<file path=xl/calcChain.xml><?xml version="1.0" encoding="utf-8"?>
<calcChain xmlns="http://schemas.openxmlformats.org/spreadsheetml/2006/main">
  <c r="G24" i="15"/>
  <c r="I25"/>
  <c r="H23"/>
  <c r="P36" i="10"/>
  <c r="P92"/>
  <c r="P88"/>
  <c r="P82"/>
  <c r="P72"/>
  <c r="P63"/>
  <c r="P49"/>
  <c r="P28" l="1"/>
  <c r="P20"/>
  <c r="P12"/>
  <c r="P93" l="1"/>
</calcChain>
</file>

<file path=xl/sharedStrings.xml><?xml version="1.0" encoding="utf-8"?>
<sst xmlns="http://schemas.openxmlformats.org/spreadsheetml/2006/main" count="1495" uniqueCount="635">
  <si>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</si>
  <si>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</si>
  <si>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</si>
  <si>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</si>
  <si>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</si>
  <si>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</si>
  <si>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</si>
  <si>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</si>
  <si>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</si>
  <si>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</si>
  <si>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</si>
  <si>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</si>
  <si>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</si>
  <si>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</si>
  <si>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</si>
  <si>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</si>
  <si>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</si>
  <si>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</si>
  <si>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</si>
  <si>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</si>
  <si>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</si>
  <si>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</si>
  <si>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</si>
  <si>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</si>
  <si>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</si>
  <si>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</si>
  <si>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</si>
  <si>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</si>
  <si>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</si>
  <si>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</si>
  <si>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</si>
  <si>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</si>
  <si>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</si>
  <si>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</si>
  <si>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</si>
  <si>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</si>
  <si>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</si>
  <si>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</si>
  <si>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</si>
  <si>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</si>
  <si>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</si>
  <si>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</si>
  <si>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</si>
  <si>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</si>
  <si>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</si>
  <si>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</si>
  <si>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</si>
  <si>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</si>
  <si>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</si>
  <si>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</si>
  <si>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</si>
  <si>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</si>
  <si>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</si>
  <si>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</si>
  <si>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</si>
  <si>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</si>
  <si>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</si>
  <si>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</si>
  <si>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</si>
  <si>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</si>
  <si>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</si>
  <si>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</si>
  <si>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</si>
  <si>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</si>
  <si>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</si>
  <si>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</si>
  <si>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</si>
  <si>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</si>
  <si>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</si>
  <si>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</si>
  <si>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</si>
  <si>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</si>
  <si>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</si>
  <si>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</si>
  <si>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</si>
  <si>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</si>
  <si>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</si>
  <si>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</si>
  <si>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</si>
  <si>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</si>
  <si>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</si>
  <si>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</si>
  <si>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</si>
  <si>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</si>
  <si>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</si>
  <si>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</si>
  <si>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</si>
  <si>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</si>
  <si>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</si>
  <si>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</si>
  <si>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</si>
  <si>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</si>
  <si>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</si>
  <si>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</si>
  <si>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</si>
  <si>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</si>
  <si>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</si>
  <si>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</si>
  <si>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</si>
  <si>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</si>
  <si>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</si>
  <si>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</si>
  <si>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</si>
  <si>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</si>
  <si>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</si>
  <si>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</si>
  <si>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</si>
  <si>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</si>
  <si>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</si>
  <si>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</si>
  <si>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</si>
  <si>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</si>
  <si>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</si>
  <si>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</si>
  <si>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</si>
  <si>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</si>
  <si>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</si>
  <si>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</si>
  <si>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</si>
  <si>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</si>
  <si>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</si>
  <si>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</si>
  <si>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</si>
  <si>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</si>
  <si>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</si>
  <si>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</si>
  <si>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</si>
  <si>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</si>
  <si>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</si>
  <si>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</si>
  <si>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</si>
  <si>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</si>
  <si>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</si>
  <si>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</si>
  <si>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</si>
  <si>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</si>
  <si>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</si>
  <si>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</si>
  <si>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</si>
  <si>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</si>
  <si>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</si>
  <si>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</si>
  <si>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</si>
  <si>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</si>
  <si>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</si>
  <si>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</si>
  <si>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</si>
  <si>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</si>
  <si>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</si>
  <si>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</si>
  <si>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</si>
  <si>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</si>
  <si>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</si>
  <si>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</si>
  <si>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</si>
  <si>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</si>
  <si>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</si>
  <si>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</si>
  <si>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</si>
  <si>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</si>
  <si>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</si>
  <si>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</si>
  <si>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</si>
  <si>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</si>
  <si>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</si>
  <si>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</si>
  <si>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</si>
  <si>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</si>
  <si>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</si>
  <si>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</si>
  <si>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</si>
  <si>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</si>
  <si>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</si>
  <si>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</si>
  <si>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</si>
  <si>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</si>
  <si>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</si>
  <si>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</si>
  <si>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</si>
  <si>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</si>
  <si>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</si>
  <si>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</si>
  <si>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</si>
  <si>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</si>
  <si>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</si>
  <si>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</si>
  <si>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</si>
  <si>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</si>
  <si>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</si>
  <si>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</si>
  <si>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</si>
  <si>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</si>
  <si>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</si>
  <si>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</si>
  <si>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</si>
  <si>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</si>
  <si>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</si>
  <si>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</si>
  <si>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</si>
  <si>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</si>
  <si>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</si>
  <si>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</si>
  <si>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</si>
  <si>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</si>
  <si>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</si>
  <si>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</si>
  <si>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</si>
  <si>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</si>
  <si>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</si>
  <si>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</si>
  <si>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</si>
  <si>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</si>
  <si>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</si>
  <si>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</si>
  <si>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</si>
  <si>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</si>
  <si>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</si>
  <si>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</si>
  <si>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</si>
  <si>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</si>
  <si>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</si>
  <si>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</si>
  <si>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</si>
  <si>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</si>
  <si>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</si>
  <si>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</si>
  <si>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</si>
  <si>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</si>
  <si>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</si>
  <si>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</si>
  <si>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</si>
  <si>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</si>
  <si>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</si>
  <si>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</si>
  <si>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</si>
  <si>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</si>
  <si>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</si>
  <si>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</si>
  <si>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</si>
  <si>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</si>
  <si>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</si>
  <si>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</si>
  <si>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</si>
  <si>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</si>
  <si>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</si>
  <si>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</si>
  <si>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</si>
  <si>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</si>
  <si>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</si>
  <si>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</si>
  <si>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</si>
  <si>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</si>
  <si>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</si>
  <si>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</si>
  <si>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</si>
  <si>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</si>
  <si>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</si>
  <si>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</si>
  <si>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</si>
  <si>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</si>
  <si>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</si>
  <si>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</si>
  <si>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</si>
  <si>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</si>
  <si>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</si>
  <si>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</si>
  <si>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</si>
  <si>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</si>
  <si>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</si>
  <si>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</si>
  <si>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</si>
  <si>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</si>
  <si>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</si>
  <si>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</si>
  <si>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Planeación Estratégica</t>
  </si>
  <si>
    <t>SEGUIMIENTO A DICIEMBRE  DE 2017</t>
  </si>
  <si>
    <t>Versión: Enero 31 de 2017</t>
  </si>
  <si>
    <t>PLAN DE ACCIÓN POR DEPENDENCIAS FUGA 2017</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</si>
  <si>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</si>
  <si>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</si>
  <si>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Fomentar, fortalecer y dinamizar las prácticas culturales, entendidas como aquellas acciones que movilizan saberes, valores, imaginarios, hábitos y actitudes de carácter colectivo</t>
  </si>
  <si>
    <t>5. Brindar espacios interculturales para el libre desarrollo y visibilización de las prácticas culturales de las comunidades que construyan contenidos identitarios y simbólicos compartidos, en condiciones de inclusión, equidad y democracia</t>
  </si>
  <si>
    <t>6. Adecuar y mantener las instalaciones físicas y la infraestructura técnica para acoger y servir apropiadamente a los usuarios y contribuir a la preservación y promoción de los valores culturales y patrimoniales del centro histórico</t>
  </si>
  <si>
    <t>7. Promover el fortalecimiento institucional a través de procesos de mejoramiento interno y desarrollo del talento humano a fin de cumplir satisfactoriamente la misión de la entidad</t>
  </si>
  <si>
    <t>PROYECTOS ESTRATÉGICOS</t>
  </si>
  <si>
    <t>METAS PROYECTOS</t>
  </si>
  <si>
    <t>Apoyar 570 iniciativas culturales a través de estímulos y otras estrategias de fomento</t>
  </si>
  <si>
    <t>Realizar 2.063 actividades culturales</t>
  </si>
  <si>
    <t>Alcanzar 175.000 asistencias en actividades culturales</t>
  </si>
  <si>
    <t>Establecer 14 articulaciones con otros agentes y sectores de desarrollo del centro</t>
  </si>
  <si>
    <t>Mejorar 1 equipamiento misional</t>
  </si>
  <si>
    <t>Desarrollar el 100% de actividades de intervención para el mejoramiento de la infraestructura administrativa</t>
  </si>
  <si>
    <t>Implementar a un 90% la sostenibilidad del Sistema Integrado de Gestión en la entidad.</t>
  </si>
  <si>
    <t>Gestión de Comunicaciones</t>
  </si>
  <si>
    <t>Fomento de Prácticas Artísticas y Culturales</t>
  </si>
  <si>
    <t>Circulación y apropiación de Prácticas Artísticas y Culturales</t>
  </si>
  <si>
    <t>Asesoría Jurídica</t>
  </si>
  <si>
    <t>Gestión Contractual</t>
  </si>
  <si>
    <t>Gestión de Recursos Físicos</t>
  </si>
  <si>
    <t>Gestión de Tecnologías de la Información</t>
  </si>
  <si>
    <t>Gestión Financiera</t>
  </si>
  <si>
    <t>Atención al Ciudadano</t>
  </si>
  <si>
    <t>Gestión Documental</t>
  </si>
  <si>
    <t>Gestión del Talento Humano</t>
  </si>
  <si>
    <t>Control, Evaluación y Mejora</t>
  </si>
  <si>
    <t>Subdirección Administrativa</t>
  </si>
  <si>
    <t>Según Manual específico de funciones y competencias laborales, Resolución 145 del 25 de Agosto de 2016:
Propósito principal del cargo: 
Dirigir la planeación, ejecución, control, seguimiento y evaluación de los procesos administrativos, de talento humano, financiera, tecnológica, de atención al ciudadano y gestión documental para el cumplimiento de las politicas y estrategias, planes, programas y proyectos institucionales; asI como ejercer la acción disciplinaria interna en primera instancia de acuerdo con el ordenamiento juridico y los procesos de la Entidad. 
Funciones:
Dirigir y realizar seguimiento a la ejecución de los recursos de funcionamiento de la entidad, con el propósito de garantizar la aplicacion de las directrices de austeridad del gasto público y realizar un manejo eficiente y transparente de los mismos.
2. Dirigir los procesos relacionados con el manejo de los recursos financieros, la gestión presupuestal, contable y de pagos, de acuerdo con las obligaciones económicas de la Entidad.
3. Administrar y custodiar los archivos de resoluciones y acuerdos de la Entidad y de las actas de la Junta Directiva y de Ia Dirección General según el procedimiento establecido.
4. Dirigir el manejo y ordenar los gastos de la caja menor de la entidad de acuerdo con los procedimientos administrativos establecidos.
5. Ejercer las funciones de secretarIa tecnica de la Junta Directiva de la entidad y garantizar la debida adopción de las decisiones que allí se tomen conforme a los estatutos vigentes.
6. Revisar los informes financieros y contables, que requieran la Junta Directiva de la Entidad, los organismos de control y otras autoridades del Estado, de acuerdo con el procedimiento interno.
7. Dirigir y controlar los procesos relacionadas con la administración de los bienes, servicios, proveedores, mantenimiento, gestión documental, de la Entidad según los procedimientos establecidos.
8. Dirigir y controlar los procesos relacionados con la gestión del talento humano de la entidad para el logro de Ia misión institucional aplicando la norma y procedimientos vigentes.
9. Asesorar a la Dirección General en el proceso para suscribir Acuerdos de Gestión con los gerentes públicos de la Entidad, de acuerdo con lo previsto en la ley y los procedimientos internos y en coordinacion con el area de Planeación.</t>
  </si>
  <si>
    <t xml:space="preserve">
10.Liderar el funcionamiento de la prestación de los servicios de atención al ciudadano, el sistema de peticiones, quejas, reclamos y soluciones que se presenten ante la entidad en el marco de los procedimientos establecidos.
11.Liderar los planes y programas de gestión documental y correspondencia, custodiar, manejar y conservar el archivo de la entidad, de conformidad con las disposiciones legales vigentes.
12.Conocer, adelantar y fallar en primera instancia, los procesos disciplinarios contra los servidores y ex servidores públicos de la Entidad, de conformidad con el Código Disciplinario Unico y demás disposiciones vigentes sobre la materia.
13.Ejercer la funcion de defensorla del ciudadano de Ia entidad y asesorar a la entidad en la formulacion de politicas que tiendan a mejorar la calidad de los servicios, las buenas relaciones y la confianza con los ciudadanos conforme a la political distrital.
14.Las demás que le sean asignadas por su jefe inmediato y que correspondan a Ia naturaleza del empleo.</t>
  </si>
  <si>
    <t>Las áreas de la Subdireccion Administrativa contribuyen al logro de todas las  metas institucionales de manera  transversal</t>
  </si>
  <si>
    <t xml:space="preserve">REALIZAR SEGUIMIENTO A LA IMPLEMENTACIÓN Y CUMPLIMIENTO DE LOS PLANES DE ACCION DE LA SUBDIRECCIÓN ADMINISTRATIVA. </t>
  </si>
  <si>
    <t>LOGRAR UN PROMEDIO DE CUMPLIMIENTO DEL 80 %  DE  CADA UNO DE LOS PLANES DE ACCION DE LAS AREAS DE LA  SUBDIRECCIÓN ADMINISTRATIVA.</t>
  </si>
  <si>
    <t>Porcentaje de implementacion de los planes de accion, indicadores y procesos de la Subdirección Administrativa / 80</t>
  </si>
  <si>
    <t>BIMENSUAL</t>
  </si>
  <si>
    <t>PROFESIONALES DE LAS AREAS DE TESORERIA, PRESUPUESTO, CONTABILIDAD, ALMACEN, MANTENIMIENTO , RECURSOS HUMANOS, GESTION DOCUMENTAL, ATENCIÓN AL CIUDADANO Y CONTROL DISCIPLINARIO.</t>
  </si>
  <si>
    <t>Dra Maria Cecilia Quiasua/Líderes de Procesos</t>
  </si>
  <si>
    <t>Archivo de seguimiento a la implementación de los planes de accion, de los indicadores y procesos de la Subdirección Administrativa</t>
  </si>
  <si>
    <t>CONSOLIDAR  Y AGENDAR TODOS LOS COMITES DE LA ENTIDAD Y RECOPILAR LAS ACTAS Y SOPORTES.</t>
  </si>
  <si>
    <t>AUXILIAR ADMINISTRATIVO (DAYSSY DURAN)</t>
  </si>
  <si>
    <t>Dra Maria Cecilia Quiasua/Dissy Durán</t>
  </si>
  <si>
    <t>Agenda de Comités de la entidad</t>
  </si>
  <si>
    <t>MENSUAL</t>
  </si>
  <si>
    <t>Dra Maria Cecilia Quiasua/Líderes de cada proceso</t>
  </si>
  <si>
    <t>consolidado de acciones correctivas, preventoivas y de mejora (planeación)
Consolidado de Hallazgos derivados de las auditorias  (Control Interno)</t>
  </si>
  <si>
    <t xml:space="preserve">TRAMITAR LA SUSCRIPCION DE LOS CONTRATOS DE LA SDA DE ACUERDO A LO ESTIPÚLADO EN EL PLAN ANUAL DE ADQUISICIONES  DE LA ENTIDAD </t>
  </si>
  <si>
    <t>EJECUTAR EL PLAN ANUAL DE ADQUISICIONES EN UN  80% DURANTE LOS TRES (3) PRIMEROS TRIMESTRES DEL AÑO EN LOS RUBROS DE FUNCIONAMIENTO Y EN LOS  PROYECTOS DE INVERSION 7032,  Y  475.</t>
  </si>
  <si>
    <t>Porcentaje de ejecución del  PAA de funcionamiento y de los proyectos 7032  y  475  / 80%</t>
  </si>
  <si>
    <t>Líderes de Procesos</t>
  </si>
  <si>
    <t>Dra Maria Cecilia Quiasua/ usuarios de las áreas</t>
  </si>
  <si>
    <t>seguimiento al Plan Anual de Adquisiciones</t>
  </si>
  <si>
    <t>Agenda de comités Institucionales vigencia 2017</t>
  </si>
  <si>
    <t xml:space="preserve">CONTAR CON  UNA AGENDA DE COMITÉS INSTITUCIONALES DE LA VIGENCIA 2017 </t>
  </si>
  <si>
    <t>MARZO 2017</t>
  </si>
  <si>
    <t xml:space="preserve">Ejectuar las acciones correctivas, preventivas y de mejora, derivadas de las auditorias internas y externas realizadas. </t>
  </si>
  <si>
    <t>Gestionar en un 90% las acciones del plan de acción de las acciones correctivas, preventivas y de mejora derivadas de las auditorias internas, externas realizadas y situaciones presentadas en el día a día.</t>
  </si>
  <si>
    <t>Número de acciones  del plan de acción de las acciones correctivas, preventivas y de mejora gestionadas (cerradas) / total de las aciones del plan de acción de las acciones correctivas, preventivas o acción de mejora gestionadas en el área.</t>
  </si>
  <si>
    <t>La Subdirección Administrativa reúne todos los procesos de apoyo de la Entidad.</t>
  </si>
  <si>
    <t>TESORERÍA</t>
  </si>
  <si>
    <t>SUBDIRECCIÓN ADMINISTRATIVA</t>
  </si>
  <si>
    <t>ELABORAR INFORME DE CUMPLIMIENTO A LA PROGRAMACIÓN DEL PROGRAMA ANUAL MENSUALIZADO DE CAJA - PAC</t>
  </si>
  <si>
    <t>PROFESIONAL ESPECIALIZADO DE TESORERIA</t>
  </si>
  <si>
    <t>Soportes de medidicion  y notificación de indicadores de cumplimiento del PAC mensual.</t>
  </si>
  <si>
    <t>GENERAR EL BOLETIN DIARIO DE TESORERIA</t>
  </si>
  <si>
    <t>ENVIAR DIARIAMENTE AL SUBDIRECTOR ADMINISTRATIVO EL BOLETÍN DE TESORERÍA</t>
  </si>
  <si>
    <t>NÚmero de boletines de tesoreria emitidos/Días laborales del período</t>
  </si>
  <si>
    <t>DIARIO</t>
  </si>
  <si>
    <t>Archivo digital de boletines diarios de tesorería</t>
  </si>
  <si>
    <t>REALIZAR CIERRE MENSUAL DE TESORERIA Y VERIFICAR JUNTO CON  PROFESIONAL DE PRESUPUESTO Y PROFESIONAL DE CONTABILIDAD</t>
  </si>
  <si>
    <t>12 DOCUMENTOS DE CIERRE DE TESORERIA ANALIZADOS CON FUNCIONARIOS DE PRESUPUESTO Y CONTABILIDAD</t>
  </si>
  <si>
    <t>Numero de documentos de cierre mensual de tesoreria  analizados / 12</t>
  </si>
  <si>
    <t>Archivo digital de boletines diarios de tesorería
Actas de seguimiento y analisis de boletines diarios de tesoreria con funcionarios de presupuesto y contabilidad.</t>
  </si>
  <si>
    <t>REALIZAR MENSUALMENTE LAS CONCILIACIONES BANCARIAS DEL AÑO 2017</t>
  </si>
  <si>
    <t>12 CONCILIACIONES BANCARIAS REALIZADAS LOS 10 PRIMEROS DÍAS DEL SIGUIENTE MES.</t>
  </si>
  <si>
    <t>Conciliaciones bancarias realizadas en el término estipulado / 12</t>
  </si>
  <si>
    <t>PROFESIONAL ESPECIALIZADO DE CONTABILIDAD</t>
  </si>
  <si>
    <t>Archivo de conciliaciones bancarias</t>
  </si>
  <si>
    <t xml:space="preserve">PROFESIONAL ESPECIALIZADO DE TESORERIA </t>
  </si>
  <si>
    <t>Intranet de la entidad y SIG</t>
  </si>
  <si>
    <t>Mapa de Riesgos actualizado.</t>
  </si>
  <si>
    <t>Informe de seguimiento  de indicadores</t>
  </si>
  <si>
    <t xml:space="preserve">GENERAR INDICADORES DE CUMPLIMIENTO DEL PAC MENSUAL Y NOTIFICAR LOS RESULTADOS POR PROYECTO A CADA ORDENADOR DE GASTO. </t>
  </si>
  <si>
    <t>Indicadores de cumplimiento del PAC mensual medidos y notificados a cada ordenador del gasto.</t>
  </si>
  <si>
    <t>Revisar la documentación del proceso a cargo y generar acciones de optimización.</t>
  </si>
  <si>
    <t>Realizar como minimo dos accciones de optimización de la documentación del proceso a cargo. (Procedimiento y formato)</t>
  </si>
  <si>
    <t>No. De acciones de optimización de la documentación del proceso a cargo / 2.</t>
  </si>
  <si>
    <t>Actualizar el mapa de riesgos del Proceso.</t>
  </si>
  <si>
    <t>Revisar y actualizar el mapa de riesgos del proceso, con base en la guía de administración de riesgos.</t>
  </si>
  <si>
    <t>Mapa de riesgos actualizado.</t>
  </si>
  <si>
    <t xml:space="preserve">Hacer seguimiento a los indicadores de gestión registrados en el proceso y generar acciones para lograr su cuplimiento. </t>
  </si>
  <si>
    <t>Lograr el 95 % en el cumplimiento de los indicadores propuestos.</t>
  </si>
  <si>
    <t>Promedio del cumplimiento de los indicadores del proceso.</t>
  </si>
  <si>
    <t>CONTABILIDAD</t>
  </si>
  <si>
    <t>IMPLEMENTAR  EN  LA ENTIDAD  PLAN DE TRABAJO DE LAS NORMAS  NIIF EN ATENCION A LA RESOLUCIÓN 533  DE LA CONTADURIA GENERAL DE LA NACION Y DEMÁS NORMAS CONCORDANTES.</t>
  </si>
  <si>
    <t xml:space="preserve">IIMPLEMENTAR EN UN 100% LAS ACTIVI DEL PLAN DE TRABAJO DE NORMAS NIIF </t>
  </si>
  <si>
    <t>(actividades planeadas en la vigencia/ actividades planeadas en la vigencia)x 100</t>
  </si>
  <si>
    <t>PROFESIONAL Y APOYO DEL AREA DE CONTABILIDAD.</t>
  </si>
  <si>
    <t>EDILBERTO MENDEZ CHACON / ELQUIN JOHANNY HERRERA SAAVEDRA</t>
  </si>
  <si>
    <t xml:space="preserve">CONTABILIDAD DE LA FUNDACIÓN BAJO NORMAS INTERNACIONALES </t>
  </si>
  <si>
    <t>procedimientos actualizados en la intranet.</t>
  </si>
  <si>
    <t>consolidado de acciones correctivas, preventivas y de mejora (planeación)
Consolidado de Hallazgos derivados de las auditorias  (Control Interno)</t>
  </si>
  <si>
    <t>IMPLEMENTAR MEJORAS AL APLICATIVO VSUMMER</t>
  </si>
  <si>
    <t>REALIZAR LAS ACCIONES DE  IMPLEMENTACIÓN  DE  MEJORAS EN VSUMMER.</t>
  </si>
  <si>
    <t>(Número de acciones ejecutadas/ Número de acciones planeadas) x 100</t>
  </si>
  <si>
    <t xml:space="preserve">DICIEMBRE </t>
  </si>
  <si>
    <t>MAYO</t>
  </si>
  <si>
    <t>ABRIL</t>
  </si>
  <si>
    <t>PRESUPUESTO</t>
  </si>
  <si>
    <t>EMITIR INFORMES QUINCENALES DE EJECUCION DEL PRESUPUESTO DE INVERSION Y FUNCIONAMIENTO, GENERANDO INDICADORES DE CUMPLIMIENTO Y RECOMENDADIONES DE EJECUCION POR ORDENADOR DE GASTO</t>
  </si>
  <si>
    <t>20 INFORMES  DE EJECUCION DEL PRESUPUESTO DE INVERSION Y FUNCIONAMIENTO CON INDICADORES DE CUMPLIMIENTO Y RECOMENDADIONES DE EJECUCION POR ORDENADOR DE GASTO</t>
  </si>
  <si>
    <t>Numero de Informes discutidos y analizados por ordenador de gasto / 20</t>
  </si>
  <si>
    <t>PERMANENTE</t>
  </si>
  <si>
    <t>PROFESIONAL ESPECIALIZADO DE PRESUPUESTO</t>
  </si>
  <si>
    <t>HUMBERTO TORRES CARO</t>
  </si>
  <si>
    <t>Informes de ejecución notificados a cada ordenador de gasto</t>
  </si>
  <si>
    <t>CONSTRUIR EN CONJUNTO CON INFORMÁTICA UNA BASE DE DATOS PARA QUE PERMANENTEMENTE ESTE ACTUALIZADA Y DISPUESTA LA INFORMACIÓN PARA RENDIR INFORMES A LOS ENTES DE CONTROL ( VEEDURIA, CONTRALORÍA )</t>
  </si>
  <si>
    <t>12 INFORMES EN BASE DE DATOS ACTUALIZADA Y DISPUESTA PARA RENDIR INFORMES A LOS ENTES DE CONTROL.</t>
  </si>
  <si>
    <t>12 informes, base de datos actualizada al cierrre de cada mes</t>
  </si>
  <si>
    <t>HUMBERTO TORRES CARO,EDWIN DIAZ HERNAN CASTELLANOS</t>
  </si>
  <si>
    <t>Base de datos actualizada al cierre de cada mes</t>
  </si>
  <si>
    <t>PROFESIONAL DEL AREA DE PRESUPUESTO.</t>
  </si>
  <si>
    <t>Informe de verificación Oficina de Control Interno</t>
  </si>
  <si>
    <t>indicadores cumplidos de acuerdo a soportes</t>
  </si>
  <si>
    <t>CONSTRUIR EN CONJUNTO CON INFORMÁTICA UNA BASE DE DATOS PARA QUE PERMANENTEMENTE ESTE ACTUALIZADA Y DISPUESTA LA INFORMACIÓN PARA RENDIR INFORMES A LOS ENTES DE CONTROL (VEEDURIA, CONTRALORÍA )</t>
  </si>
  <si>
    <t>TALENTO HUMANO</t>
  </si>
  <si>
    <t>ELABORAR EL PLAN INSTITUCIONAL DE CAPACITACION Y EJECUTAR EL 95% DEL MISMO DURANTE LOS TRES PRIMEROS TRIMESTRES DEL AÑO</t>
  </si>
  <si>
    <t>CONTAR CON EL PLAN INSTITUCIONAL DE CAPACITACION EL 10  DE MARZO  DE 2016
EJECUTAR EL 80% DEL PLAN INSTITUCIONAL DE CAPACITACION EJECUTADO A OCTUBRE DE 2017</t>
  </si>
  <si>
    <t>29 de febrero de 2017
30 de septiembre de 2017</t>
  </si>
  <si>
    <t>PROFESIONAL ESPECIALIZADO DE RECURSOS HUMANOS / AUXILIAR ADMINISTRATIVO RECURSOS HUMANOS</t>
  </si>
  <si>
    <t>GUILLERMO PINZÓN</t>
  </si>
  <si>
    <t>SOPORTES DE IMPLEMENTACION DEL PLAN INSTITUCIONAL DE CAPACIACION</t>
  </si>
  <si>
    <t xml:space="preserve">ELABORAR EL PLAN DE BIENESTAR SOCIAL E INCENTIVOS Y EJECUTAR EL 90% DEL MISMO DURANTE LOS TRES PRIMEROS TRIMESTRES DEL AÑO </t>
  </si>
  <si>
    <t>CONTAR CON EL PLAN DE BIENESTAR SOCIAL E INCENTIVOS  EL 10 DE MARZO  DE 2017
EJECUTAR EL 80% DEL PLAN DE BIENESTAR SOCIAL E INCENTIVOS A OCTUBRE DE 2017</t>
  </si>
  <si>
    <t>PORCENTAJE DE IMPLEMENTACION DEL PLAN DE BIENESTAR SOCIAL E INCENTIVOS A 30 DE SEPTIEMBRE DE 2017</t>
  </si>
  <si>
    <t>SOPORTES DE IMPLEMENTACION DEL PLAN DE BIENESTAR SOCIAL E INCENTIVOS</t>
  </si>
  <si>
    <t xml:space="preserve">ELABORAR EL PROGRAMA DE SALUD OCUPACIONAL Y EJECUTAR EL 90% DEL MISMO DURANTE LOS TRES PRIMEROS TRIMESTRES DEL AÑO </t>
  </si>
  <si>
    <t>CONTAR CON EL PROGRAMA DE SALUD OCUPACIONAL EL 10 DE MARZO  DE 2016
EJECUTAR EL 80% DEL PROGRAMA DE SALUD OCUPACIONAL A OCTUBRE DE 2017</t>
  </si>
  <si>
    <t>PORCENTAJE DE IMPLEMENTACION DEL PROGRAMA DE SALUD OCUPACIONAL  A 30 DE SEPTIEMBRE DE 2017</t>
  </si>
  <si>
    <t>SOPORTES DE IMPLEMENTACION DEL PROGRAMA DE SALUD OCUPACIONAL</t>
  </si>
  <si>
    <t>IMPLEMENTAR EL PLAN DE TRABAJO DE PARAMETRIZACIÓN Y MIGRACIÓN  DE LA NOMINA DE LA ENTIDAD AL APLICATIVO DE VSUMMER</t>
  </si>
  <si>
    <t>IMPLEMENTACIÓN DEL PLAN DE TRABAJO DE  PARAMETRIZACIÓN Y MIGRACIÓN DE NÓMINA EN VSUMMER ( en diciembre/17 se define la puesta en marcha en producción).</t>
  </si>
  <si>
    <t>Plan de trabajo para la parametrización y migración de nómina al sistema VSUMMER  al 100% A 17 DIC DE 2017</t>
  </si>
  <si>
    <t>PROFESIONAL UNIVERSITARIO TI  Y PROFESIONAL UNIVERSITARIO DE RECURSOS HUMANOS</t>
  </si>
  <si>
    <t>EDWIN DIAZ Y DIANA RAMOS</t>
  </si>
  <si>
    <t>SISTEMA DE INFORMACIÓN DE NÓMINA FUNCIONANDO EN EL APLICATIVO DE VSUMMER</t>
  </si>
  <si>
    <t>PROFESIONAL UNIVERSITARIO DE RECURSOS HUMANOS</t>
  </si>
  <si>
    <t>DIANA RAMOS y GUILLERMO PINZON</t>
  </si>
  <si>
    <t>HACER SEGUIMIENTO AL PLAN DE ACCIÓN Y PLAN ANTICORRUPCIÓN DE LA ENTIDAD EN CONJUNTO CON GESTIÓN DOCUMENTALY GESTIÓN IN FORMÁTICA</t>
  </si>
  <si>
    <t>HACER SEGUIMIENTO AL PLAN DE ACCIÓN Y AL PLAN ANTICORRUPCIÓN, VELANDO PORQUE LAS ACTIVIDADES SE EJECUTEN, RESPECTO A LOS COMPONENTES DE TALENTO HUMANO</t>
  </si>
  <si>
    <t>número de acciones ejecutadas</t>
  </si>
  <si>
    <t>PROFESIONAL UNIVERSITARIO DE RECURSOS HUMANOS, PROFESIONAL DE GESTIÓN DOCUMENTAL Y GESTIÓN INFORMATICA</t>
  </si>
  <si>
    <t>DIANA, JUAN ALFONSO URIBE Y EDWIN DIAz</t>
  </si>
  <si>
    <t>Plan anticorrupción ejecutado</t>
  </si>
  <si>
    <t>REVISAR Y AJUSTAR EL PROCEDIMIENTO PARA LA ENTRENAMIENTO EN PUESTO DE TRABAJO.</t>
  </si>
  <si>
    <t>INSTRUCTIVO PARA ENTRENAMIENTO PUESTO DE TRABAJO Y PLEGABLE DE INDUCCIÓN</t>
  </si>
  <si>
    <t>PLEGABLE DE INDUCCIÓN Y PROCEDIMIENTO ENTRENAMIENTO PUESTO DE TRABAJO</t>
  </si>
  <si>
    <t>PROFESIONAL UNIVERSITARIO DE RECURSOS HUMANOS  Y AREA FINANCIERA</t>
  </si>
  <si>
    <t>DIANA RAMOS</t>
  </si>
  <si>
    <t>EJECUTAR LAS ACCIONES DE INTERVENCION DE CLIMA LABORAL</t>
  </si>
  <si>
    <t>HACER MEDICIÓN DE CLIMA LABORAL</t>
  </si>
  <si>
    <t>INFORME Y PLAN DE INTERVENCIÓN</t>
  </si>
  <si>
    <t>PROFESIONAL ESPECIALIZADO DE RECURSOS HUMANOS / PROFESIONAL UNIVERSITARIO DE RECURSOS HUMANOS</t>
  </si>
  <si>
    <t>DIANA RAMOS Y GUILLERMO PINZON</t>
  </si>
  <si>
    <t>SOPORTES DE ACCIONES IMPLEMENTADAS</t>
  </si>
  <si>
    <t>Mapa de riesgos actualizado</t>
  </si>
  <si>
    <t>ACUERDO LABORAL</t>
  </si>
  <si>
    <t>IMPLEMENTAR LAS SIGUIENTES ACCIONES DEL ACUERDO LABORAL:  SOCIALIZACIÓN DE PROCEDIMIENTO GESTIÓN DEL T. H., CONVENIOS CON UNIVERSIDADES, TIPS DE MEJORAMIENTO CLIMA LABORAL, SOCIALIZAR RESULTADOS ENCUESTA DE COMPENSAR, PORTAFOLIO DE CALIDAD DE VIDA</t>
  </si>
  <si>
    <t>Acciones del acuerdo laboral   ejecutadas en su totalidad</t>
  </si>
  <si>
    <t>Acciones del acuerdo laboral   ejecutada y documentadas</t>
  </si>
  <si>
    <t>PORCENTAJE DE IMPLEMENTACION DEL PLAN INSTITUCIONAL DE  CAPACITACION  A 30 DE SEPTIEMBRE DE 2017</t>
  </si>
  <si>
    <t>IMPLEMENTACIÓN DEL PLAN DE TRABAJO DE  PARAMETRIZACIÓN Y MIGRACIÓN DE NÓMINA EN VSUMMER (en diciembre/17 se define la puesta en marcha en producción).</t>
  </si>
  <si>
    <t>SEPTIEMBRE</t>
  </si>
  <si>
    <t>TECNOLOGÍAS DE LA INFORMACIÓN</t>
  </si>
  <si>
    <t>12 INFORMES EN BASE DE DATOS ACTUALIZADA Y DISPUESTA PARA RENDIR INFORMES A LOS ENTES DE CONTROL</t>
  </si>
  <si>
    <t>APLICACIÓN EN PRODUCCION</t>
  </si>
  <si>
    <t>CONTRATISTA DE GESTION INFORMATICA</t>
  </si>
  <si>
    <t>EDWIN DÍAZ</t>
  </si>
  <si>
    <t>DISEÑO DE APLICATIVOS</t>
  </si>
  <si>
    <t>PUESTA EN MARCHA APLICATIVO ALQUILER DE TEATRO, CERTIFICACIONES LABORALES E HISTÓRICO DE NÓMINA EN LÍNEA Y ACTUALIZACIÓN DE INTRANET</t>
  </si>
  <si>
    <t>APLICATIVOS EN PRODUCCIÓN</t>
  </si>
  <si>
    <t>herramienta para evaluar funcionando</t>
  </si>
  <si>
    <t>ELABORAR UN DIAGNOSTICO Y PLAN DE TRABAJO PARA LA IMPLEMENTACION EN LA ENTIDAD DE PLAN ESTRATEGICO DE TECNOLOGIAS DE INFORMACION - PETI</t>
  </si>
  <si>
    <t>ACTUALIZAR Y HACER SEGUIMIENTO A LAS ACTIVIDADES Y OBJETIVOS IDENTIFICADOS DENTRO DEL PLAN ESTRATEGICO DE TECNOLOGIAS DE INFORMACION - PETI</t>
  </si>
  <si>
    <t>NÚMERO DE ACTIVIDADES Y OBJETIVOS IDENTIFICADOS / NÚMERO DE ACTIVIDADES Y OBJETIVOS ANALIZADOS Y MEDIDOS</t>
  </si>
  <si>
    <t>actividades del plan ejecutadas</t>
  </si>
  <si>
    <t>Plan de trabajo implementado para la parametrización y migración de nómina al sistema VSUMMER  al 100% A 17 DIC DE 2017</t>
  </si>
  <si>
    <t>17 de Diciembre de 2017</t>
  </si>
  <si>
    <t>Nómina funcionando en el sistema de información Vsummer</t>
  </si>
  <si>
    <t>HACER SEGUIMIENTO AL SOFTWARE Y HARDWARE DE LA ENTIDAD</t>
  </si>
  <si>
    <t>PUBLICACION DEACTIVOS DE INFORMACION ( DE SOFTWARE Y HARDWARE DE LA ENTIDAD)</t>
  </si>
  <si>
    <t>30 de mayo de 2017</t>
  </si>
  <si>
    <t>TECNICO DE MESA DE AYUDA</t>
  </si>
  <si>
    <t>ERNESTO OJEDA</t>
  </si>
  <si>
    <t>Activos de información actualizados</t>
  </si>
  <si>
    <t>DDISEÑAR E IMPLEMENTAR CARTELERAS DIGITALES</t>
  </si>
  <si>
    <t>IMPLEMENTAR LAS CARTELERAS DIGITALES</t>
  </si>
  <si>
    <t>CARTELERAS DIGITALES FUNCIONANDO</t>
  </si>
  <si>
    <t>15 de agosto de 2017</t>
  </si>
  <si>
    <t>arteleras digitales funcionando</t>
  </si>
  <si>
    <t>DIVULGAR LAS POLITICAS DE SEGURIDAD DE LA ENTIDAD</t>
  </si>
  <si>
    <t>DIVULGAR LAS POLÍTICAS DE SEGURIDAD</t>
  </si>
  <si>
    <t>Nùmero de actividades ejecutadas del lineamiento para la implementaciòn de las políticas de seguridad</t>
  </si>
  <si>
    <t>Soportes de implementaciòn del Subsistema</t>
  </si>
  <si>
    <t>EDWIN DIAZ Y ERNESTO OJEDA</t>
  </si>
  <si>
    <t>Procedimientos  actualizados</t>
  </si>
  <si>
    <t xml:space="preserve"> mapa de riesgos actualizado</t>
  </si>
  <si>
    <t>NOVIEMBRE</t>
  </si>
  <si>
    <t>JUNIO</t>
  </si>
  <si>
    <t xml:space="preserve">CONTINUAR CON PROCESO DE DEPURACION DE  LOS INVENTARIOS DE LA ENTIDAD CON CORTE </t>
  </si>
  <si>
    <t>ACTUALIZAR , VERIFICAR  Y DEPURAR LOS INVENTARIOS GENERALES DE BIENES DE LA ENTIDAD</t>
  </si>
  <si>
    <t>acto administrativo de baja de elementos , inventario de la entidad depurado</t>
  </si>
  <si>
    <t>DORA HELENA BENITEZ DELGADILLO / ORLANDO MENDEZ BERNAL</t>
  </si>
  <si>
    <t>INVENTARIO FÍSICO DE LA ENTIDAD, SOPORTES DE BAJA DE ELEMENTOS</t>
  </si>
  <si>
    <t>Intranet y sig de la entidad</t>
  </si>
  <si>
    <t>VERIFICACIÓN DE LOS INVENTARIOS INDIVIDUALES A CARGO DE LOS FUNCIONARIOS Y CONTRATISTAS DE LA ENTIDAD</t>
  </si>
  <si>
    <t>INVENTARIOS INDIVIDUALES AL DÍA</t>
  </si>
  <si>
    <t>inventarios individuales actualizados/ inventarios individuales de la entidad</t>
  </si>
  <si>
    <t>inventarios individuales actualizados</t>
  </si>
  <si>
    <t>ACTUALIZAR LA HOJA DE VIDA DEL PARQUE AUTOMOTOR DE LA ENTIDAD</t>
  </si>
  <si>
    <t>HOJA DE VIDA DEL PARQUE AUTOMOR ACTUALIZADO</t>
  </si>
  <si>
    <t>Hojas de vida actualizadas/ No de vehículos de la entidad</t>
  </si>
  <si>
    <t>Hojas de vida del parque automotor actualizadas y documentadas</t>
  </si>
  <si>
    <t>PROFESIONAL Y APOYO DEL AREA DE ALMACEN.</t>
  </si>
  <si>
    <t>MANTENIMIENTO RECURSOS FÍSICOS</t>
  </si>
  <si>
    <t>PLAN DE MANTENIMIENTO DE LA ENTIDAD GESTIONADO</t>
  </si>
  <si>
    <t>INFORMES MENSUALES DEL CUMPLIMIENTO DEL PLAN</t>
  </si>
  <si>
    <t>PROFESIONAL DE ALMACEN Y AUXILIAR ADMINISTRATIVO DE MANTENIMIENTO</t>
  </si>
  <si>
    <t>DORA HELENA BENITEZ DELGADILLO / WILESLEY CORTES</t>
  </si>
  <si>
    <t>Plan de Mantenimiento ejecutado</t>
  </si>
  <si>
    <t>RECURSOS FÍSICOS</t>
  </si>
  <si>
    <t>PROFESIONALES DE ALMACEN E INVENTARIOS-AUXILIAR ADMINISTRATIVO ALMACEN E INVENTARIOS</t>
  </si>
  <si>
    <t>REALIZAR LAS ACTIVIDADES QUE SE DESPRENDAN DEL PLAN DE GESTIÓN DOCUMENTAL, DEL SISTEMA PINAR Y DEL SISTEMA INTEGRADO DE CONSERVACIÓN</t>
  </si>
  <si>
    <t>EJECUTAR LOS PLANES DE GESTIÓN DOCUMENTAL A CARGO DE LA FUNDACION</t>
  </si>
  <si>
    <t>ACTIVIDADES REALIZADAS DEL  PLAN DE GESTIÓN DOCUMENTAL, DEL SISTEMA PINAR Y DEL SISTEMA INTEGRADO DE CONSERVACIÓN</t>
  </si>
  <si>
    <t>PROFESIONAL UNIVERSITARIO GESTION DOCUMENTAL</t>
  </si>
  <si>
    <t>ACTIVIDADES DE LOS PLANES EJECUTADAS</t>
  </si>
  <si>
    <t>REALIZAR LAS ACTIVIDADES PROYECTADAS EN EL PLAN ANTICORRUPCION 2016 (C5 - LEY DE TRANSPARENCIA)</t>
  </si>
  <si>
    <t>EJECUTAR LAS ACTIVIDADES PROYECTADAS EN EL PLAN ANTICORRUPCION 2016 (C5 - LEY DE TRANSPARENCIA)</t>
  </si>
  <si>
    <t>NÚMERO DE ACTIVIDADES EJECUTADAS / NÚMERO DE ACTIVIDADES PROYECTADAS</t>
  </si>
  <si>
    <t>VERIFICACIÓN DEL PLAN ANTICORRUPCION 2016 (C5 - LEY DE TRANSPARENCIA)</t>
  </si>
  <si>
    <t>REALIZAR LAS ACTIVIDADES DE IMPLEMENTACION CORRESPONDIENTES AL SUBSISTEMA DE GESTION DOCUMENTAL Y ARCHIVO EN EL MARCO DEL SISTEMA INTEGRADO DE GESTION DE LA ENTIDAD</t>
  </si>
  <si>
    <t>IMPLEMENTAR Y DOCUMENTAR EL SUBSISTEMA DE GESTION DOCUMENTAL Y ARCHIVO EN EL MARCO DEL SISTEMA INTEGRADO DE GESTION DE LA ENTIDAD</t>
  </si>
  <si>
    <t>PROFESIONAL UNIVERSITARIO GESTION DOCUMENTAL / CONTRATISTA DE APOYO</t>
  </si>
  <si>
    <t xml:space="preserve">DOCUMENTO DEL SUBSISTEMA DE GESTION DOCUMENTAL Y ARCHIVO </t>
  </si>
  <si>
    <t>PROFESIONAL DEL AREA DE GESTION DOCUMENTAL.</t>
  </si>
  <si>
    <t>JUAN ALFONSO URIBE ROZO</t>
  </si>
  <si>
    <t>GESTIONAR CONVENIO CON EL ARCHIVO DE BOGOTA</t>
  </si>
  <si>
    <t>CONVENIO FIRMADO</t>
  </si>
  <si>
    <t>Convenio con el Archivo  de Bogotá suscrito y funcionanado.</t>
  </si>
  <si>
    <t>GESTIÓN DOCUMENTAL</t>
  </si>
  <si>
    <t>GESTION DE LA BIBLIOTECA</t>
  </si>
  <si>
    <t>ATENCIÓN AL CIUDADANO</t>
  </si>
  <si>
    <t>REALIZAR LAS ACTIVIDADES PROYECTADAS EN EL PLAN ANTICORRUPCION 2016 (C4 - ATENCION AL CIUDADANO)</t>
  </si>
  <si>
    <t>PLAN ANTICORRUPCIÒN  Y ATENCION AL CIUDADNO MPLEMENTADO</t>
  </si>
  <si>
    <t>Nùmero de actividades del plan anticorrupcion implementadas/Nùmero de actividades proyectadas</t>
  </si>
  <si>
    <t>Soportes de implementacion del PLAN ANTICORRUPCIÒN Y ATENCION AL CIUDADANO</t>
  </si>
  <si>
    <t>CONTROL DISCIPLINARIO</t>
  </si>
  <si>
    <t>Realizar como mìnimo dos capacitaciones en el año sobre  divulgacion de la normatividad disciplinaria a los funcionarios de la entidad.</t>
  </si>
  <si>
    <t>Número de capacitaciones realizadas / 2</t>
  </si>
  <si>
    <t>PROFESIONAL DE CONTROL DISCIPLINARIO INTERNO.</t>
  </si>
  <si>
    <t>JOHANNA SUAREZ FRANCO</t>
  </si>
  <si>
    <t>Sacar tips mensuales sobre temas disciplinarios</t>
  </si>
  <si>
    <t>Número de tips publicados /número de meses evaluados</t>
  </si>
  <si>
    <t>EJERCER EL CONTROL DISCIPLINARIO PREVENTIVO, MEDIANTE LA DIVULGACIÓN DE LA NORMATIVIDAD DISCIPLINARIA,A LOS SERVIDORES PÚBLICOS DE LA ENTIDAD.</t>
  </si>
  <si>
    <r>
      <rPr>
        <b/>
        <sz val="14"/>
        <rFont val="Arial"/>
        <family val="2"/>
      </rPr>
      <t>MARÍA CECILIA QUIASÚA RINCÓN</t>
    </r>
    <r>
      <rPr>
        <sz val="14"/>
        <rFont val="Arial"/>
        <family val="2"/>
      </rPr>
      <t xml:space="preserve">
Subdirectora Administrativa</t>
    </r>
  </si>
  <si>
    <r>
      <t>Objetivo estratégico</t>
    </r>
    <r>
      <rPr>
        <sz val="11"/>
        <rFont val="Arial"/>
        <family val="2"/>
      </rPr>
      <t xml:space="preserve">
(Elegir de la lista)</t>
    </r>
  </si>
  <si>
    <r>
      <t xml:space="preserve">Meta entidad
</t>
    </r>
    <r>
      <rPr>
        <sz val="11"/>
        <rFont val="Arial"/>
        <family val="2"/>
      </rPr>
      <t>(Elegir de la lista)</t>
    </r>
  </si>
  <si>
    <r>
      <t xml:space="preserve">Proceso relacionado
</t>
    </r>
    <r>
      <rPr>
        <sz val="11"/>
        <rFont val="Arial"/>
        <family val="2"/>
      </rPr>
      <t>(Elegir de la lista)</t>
    </r>
  </si>
  <si>
    <r>
      <t xml:space="preserve">Recursos
</t>
    </r>
    <r>
      <rPr>
        <sz val="11"/>
        <rFont val="Arial"/>
        <family val="2"/>
      </rPr>
      <t>(Financieros, técnicos o humanos)</t>
    </r>
  </si>
  <si>
    <t>Descripcion del Cumplimiento</t>
  </si>
  <si>
    <t>Resultado del Indicador</t>
  </si>
  <si>
    <t>Soporte de Verificacion</t>
  </si>
  <si>
    <t xml:space="preserve">Se replantea plazo de ejecución a diciembre. Se está realizando el seguimiento a plan de acción bimensualmente e indicadores mensualmente. El seguimiento a los procesos se viene haciendo permanentemente. </t>
  </si>
  <si>
    <t>Se replanteó para compra de un nuevo aplicativo el próximo año</t>
  </si>
  <si>
    <t>Se replantea plazo de ejecución a noviembre  La actividad que corresponde a talento humano (incorporar capacitación en el PIC- fortalecimiento servicio al ciudadano) ya se realizó.  La ejecución corresponde a atención al ciudadano</t>
  </si>
  <si>
    <t>Se ha avanzado en las 5 actividades en un porcentaje de 50% en cada una, de acuerdo a las evidencias que lo soportan</t>
  </si>
  <si>
    <t>Se han realizado mesas de trabajo con Planeación donde se trabajó la caracterización del proceso. Esta actividad finalizará en el mes de diciembre</t>
  </si>
  <si>
    <t xml:space="preserve">Se replantea fecha a diciembre. Se tiene una acción correctiva compartida con gestión financiera La cual se propondrá cierre a control interno ya que se acojerá a la acción No. 10 de optimización de la documentación,.  </t>
  </si>
  <si>
    <t xml:space="preserve">Se encuentra actualizado </t>
  </si>
  <si>
    <t>Se replantea el plazo de ejecución a diciembre. Estaban abiertas 2 acciones, Se propondrá a control interno replantear en una sola acción, la cual tendría actividades con plazo de ejecución hasta la siguiente vigencia</t>
  </si>
  <si>
    <t>DESARROLLAR APLICACIÓN CON UNA BASE DE DATOS PARA QUE PERMANENTEMENTE ESTE ACTUALIZADA Y DISPUESTA LA INFORMACIÓN PARA RENDIR INFORMES A LOS ENTES DE CONTROL ( VEEDURIA, CONTRALORÍA )</t>
  </si>
  <si>
    <t>Aplicación en producción</t>
  </si>
  <si>
    <t>Porcentaje de avance del desarrollo del aplicativo</t>
  </si>
  <si>
    <t>Capacitación a los usuarios</t>
  </si>
  <si>
    <t>Se replantea plazo de ejecución a diciembre, por ser una actividad permanente hasta fin de la vigencia, debido al ingreso y salida de funcionarios y contratistas. Se realizaron las correcciones indicadas por los funcionarios en el formato y se esta realizando la actualización en el sistema.</t>
  </si>
  <si>
    <t>Se llevan archivos  de excel con el registro del mantenimiento que se le realizan a los vehículos, actualizados y documentados</t>
  </si>
  <si>
    <t>Se realizan informes mensuales de seguimiento del Plan de mantenimiento,</t>
  </si>
  <si>
    <t>Se replantea el plazo de ejecución a diciembre.  Se tienen 2 acciones abiertas de las cuales se propone cierre de una acción a control interno y la otra se encuentra abierta vigente ya que presenta actividades a diciembre ( esta acción tiene 11 actividades, de las cuales se ha cumplido con 4).</t>
  </si>
  <si>
    <t>Se encuentra actualizado</t>
  </si>
  <si>
    <t>Esta actividad no se va a ejecutar en esta vigencia, ya que no depende de la gestión de la entidad sino del Archivo de Bogotá</t>
  </si>
  <si>
    <t>No se presentan ACPMs para este proceso</t>
  </si>
  <si>
    <t xml:space="preserve">Se han implementado las series documentales de mayor producción, y se está en la etapa de revisión de series faltantes </t>
  </si>
  <si>
    <t xml:space="preserve">Teniendo en cuenta el informe cuatrimestral de Control interno, se presenta un avance del 88% del componente No. 4 </t>
  </si>
  <si>
    <t>Realizar la implementación del sistema de gestión documental definido por la entidad</t>
  </si>
  <si>
    <t>Lograr el 100% de implementación del sistema de gestión documental, acorde con las tablas de retención documental</t>
  </si>
  <si>
    <t>Número de series documentales implementadas/ número de series documentales identificadas</t>
  </si>
  <si>
    <t xml:space="preserve">TRDs, implementadas en el SGD </t>
  </si>
  <si>
    <t>Se replantea plazo de ejecución a diciembre. El consolidado lo actualiza planeación y  se encuentra en la carpeta de gestión documental. Se ha realizado seguimiento permanente</t>
  </si>
  <si>
    <t>Las acciones abiertas están dispuestas para el proceso de gestión financiera en general, cuales se analizarán en una reunión con planeación  para proponer cierre a control interno. Se replantea plazo de ejecución a diciembre</t>
  </si>
  <si>
    <t>Se ha venido trabajando con el profesional de planeación para estructurar las caracterizaciones del proceso financiero y contable en el SIG</t>
  </si>
  <si>
    <t>Aplicativo V-summer con mejoras implementadas</t>
  </si>
  <si>
    <t>Archivo Tips publicados</t>
  </si>
  <si>
    <t>El representante legal de IDEASOF, mediante comunicación escrita informó a la entidad que no le es posible adelantar las adecuaciones y mejoras al aplcativo Vsumme; Razón por la cual la  Entidad tomó la decisión de adelantar las actividades pertinentes en esta vigencia de alistamiento para implementar un nuevo aplicativo finaciero, administrativo y contable, el cual se tiene previsto iniciar su implementación a partir de Enero de 2018.Así mismo en el mes de julio se firmará contrato de soporte técnico con la firma IDEASOF, para lo que queda de la presente vigencia 2017.  Se replanteó para compra de un nuevo aplicativo el próximo año</t>
  </si>
  <si>
    <t>NA</t>
  </si>
  <si>
    <t xml:space="preserve">TOTAL AVANCE SUD. ADVA. </t>
  </si>
  <si>
    <t>APOYAR EL DESARROLLO DE UNA  APLICACIÓN CON UNA BASE DE DATOS PARA QUE PERMANENTEMENTE ESTE ACTUALIZADA Y DISPUESTA LA INFORMACIÓN PARA RENDIR INFORMES A LOS ENTES DE CONTROL ( VEEDURIA, CONTRALORÍA )</t>
  </si>
  <si>
    <t>Entrega insumos iniciales para el desarrollo del aplicativo y seguimiento para la puesta en marcha de dicho aplicativo</t>
  </si>
  <si>
    <t>Seguimientos trimestrales al desarrollo  de la aplicación</t>
  </si>
  <si>
    <t>Septiembre</t>
  </si>
  <si>
    <t>Actas de reunión con el área de tecnologia para revisar avances</t>
  </si>
  <si>
    <t>Se realizó entrega de los insumos iniciales, y seguimiento al área de tecnología</t>
  </si>
  <si>
    <t>Se actualiza información en la  última fila de tecnologías de la información</t>
  </si>
  <si>
    <t>Se actualiza información en la última fila de presupuesto</t>
  </si>
  <si>
    <t>SEGUIMIENTO CIERRE  2017</t>
  </si>
  <si>
    <t xml:space="preserve">% AVANCE TOTAL </t>
  </si>
  <si>
    <t xml:space="preserve">Se han implementado  las carteleras digitales. </t>
  </si>
  <si>
    <t xml:space="preserve"> Los avances se dieron  acorde al plan de acción de INMNC previamente definido  </t>
  </si>
  <si>
    <t xml:space="preserve">Presenta carpeta con conciliaciones bancarias  </t>
  </si>
  <si>
    <t>Se han enviado los informes de seguimiento de cumplimiento de PAC enviado a través de correo electrónico a los ordenadores del gasto. Evidencia carpeta electrónica</t>
  </si>
  <si>
    <t xml:space="preserve">Las  actividades ya están ejecutadas en su  totalidad, En capacitación interna se avanzó en un 100%  </t>
  </si>
  <si>
    <t>Las  actividades ya están ejecutadas en su  totalidad, En cuanto a actividades externas se avanzó en un 100%</t>
  </si>
  <si>
    <t>Se replantea plazo de ejecución a diciembre. Por solicitud de la directora no se sacará un plegable sobre el tema de inducción. Se está trabajando sobre un video institucional junto con comunicaciones. Adicionalmente se realizaron  inducciones personalizadas  con los líderes de proceso. En cuanto al procedimiento de entrenamiento en puestos de trabajo, se trabajó en las mesas de optimización.</t>
  </si>
  <si>
    <t>Está incorporado en el programa de bienestar</t>
  </si>
  <si>
    <t>Se realizaron mesas de trabajo con Planeación donde se trabajó la caracterización del proceso.</t>
  </si>
  <si>
    <t>Capacitación sobre pérdida de elementos en el auditorio de la Entidad, conversatorio derecho disciplinario</t>
  </si>
  <si>
    <t xml:space="preserve">Se replantea plazo de ejecución a diciembre. Teniendo en cuenta que la ley de transparencia requiere la publicación de los instrumentos archivísticos, Fue aprobado el Manual Insitucional de Gestión Documental el cual fue integrado en el SIG y contiene las verisiones actualizadas del Plan Institucional de Archivos - PINAR, del Programa de Gestión Documental - PGD y del Sistema Integrado de Conservación - SIC. </t>
  </si>
  <si>
    <t xml:space="preserve">Se actualiza información en la última fila de gestión documental. El Manual Insitucional de Gestión Documental el cual fue integrado en el SIG contiene en el Capítulo 6. Proceso de Gestión Gocumental la articulación con el lineamiento 13 SIG / SUBSISTEMA DE GESTION DOCUMENTAL Y ARCHIVO </t>
  </si>
  <si>
    <t>Se han realizado mesas de trabajo con Planeación donde se trabajó la caracterización del proceso. Esta actividad finalizará en el mes de diciembre. Con la aprobación del Manual Insitucional de Gestión Documental integrado en el SIG se optimizo la documentación del proceso de gestión documental.</t>
  </si>
  <si>
    <t>El software de recursos humanos se desarrollara el proximo año con nuevo sistema, por tal razón no se presentará avance de la actividad. En cuanto al aplicativo del teatro, se realizó el desarrollo de acuerdo a la necesidad esta pendiete la puesta en producción y socialización</t>
  </si>
  <si>
    <t>Ya están actualizados los activos de información y publicados en pagina web al mes de nvoeimbre incluyendo la baja realizada por la entidad.</t>
  </si>
  <si>
    <t>Se elaboró y formalizó el documento de políticas de seguridad de la información, Se realiza boletin para solicalizando su ubicación y sus relevancias.</t>
  </si>
  <si>
    <t>Se actualiza procedimiento de TI y el formato de cronograma de mantenimeitno preventivo y correctivo.</t>
  </si>
  <si>
    <t>Se encuentra actualizado y se toman las evdiencias correspondientes.</t>
  </si>
  <si>
    <t>En cuanto al aplicativo del teatro, se realizó el desarrollo de acuerdo a la necesidad esta pendiente la puesta en producción y socialización.</t>
  </si>
  <si>
    <t>Dentro del PETIC se encuentran formulados 6 proyectos  los cuales están enmarcados en una línea de tiempo  de la presente vigencia. Se aclara que el plazo esta inmerso en cada proyecto. Se realiza informe de avance.</t>
  </si>
  <si>
    <t>Dicha actividad no aplica ya que en el mes de junio se solicitó a Planeación reunión con Asuntos disciplinarios para hacer la hoja de vida del indicador, tarea que no se finalizó por cambio del contratista encargado de este proceso.</t>
  </si>
  <si>
    <t>Ver archivo en en ruta de Servidor en Carpeta Plan de Acción 2017/ Subdirección Corporativa/ evidencias</t>
  </si>
  <si>
    <t>Se ha venido trabajando con el profesional de planeación para estructurar las caracterizaciones del proceso financiero y contable en el SIG. Aún así no se realizó la mejora del proceso.</t>
  </si>
  <si>
    <t>A 30 de octubre de 2017, el porcentaje de cumplimiento de implementación fue del 50%</t>
  </si>
  <si>
    <t>PUBLICACION DE ACTIVOS DE INFORMACION ( DE SOFTWARE Y HARDWARE DE LA ENTIDAD)</t>
  </si>
  <si>
    <t xml:space="preserve">Boletines </t>
  </si>
  <si>
    <t>El líder de presupuesto realizó el seguimiento a la ejecución todos los meses, por lo tanto el resultado de los indicadores de este proceso no debe afectar la gestión de esta área.</t>
  </si>
  <si>
    <t>Se ha realizado el seguimiento a indicadores a  dic-2017</t>
  </si>
  <si>
    <t>Se ha realizado el seguimiento a indicadores a diciembre2017</t>
  </si>
  <si>
    <t>Se ha realizado el seguimiento a indicadores a diciembre-2017</t>
  </si>
  <si>
    <t>Se ha realizado el seguimiento a indicadores a  diciembre-2017</t>
  </si>
  <si>
    <t>Durante todo el 2017 se hicieron depuraciones y actualizaciones a los inventarios de la entidad</t>
  </si>
  <si>
    <t>Se han realizado mesas de trabajo con Planeación donde se trabajó la caracterización del proceso. Esta actividad finalizará en el mes de diciembre,1) Creación del instructivo toma física de inventarios, 2) Registro de Asistencia de divulgación del instructivo. 3) Publicación en comunicaciones del nuevo instructivo; 4) Ajuste al Formato Cronogra y seguimiento de Mantenimiento, 5) Registro de Asistencia de divulgación del cambio del formato de Cronograma y seguimiento de mantenimiento Ver archivo en en ruta de Servidor en Carpeta Plan de Acción 2017/ Subdirección Corporativa/ evidencias</t>
  </si>
  <si>
    <t>Se ha realizado el seguimiento a indicadores a diciembre de 2017</t>
  </si>
  <si>
    <t>Se han enviado los informes de ejecución  al ordenador del gasto de la Subdirección Administrativa</t>
  </si>
  <si>
    <t>Se replantea plazo de ejecución a diciembre. Fue aprobado el Manual Insitucional de Gestión Documental el cual fue integrado en el SIG y contiene las verisiones actualizadas del Plan Institucional de Archivos - PINAR, del Programa de Gestión Documental - PGD y del Sistema Integrado de Conservación - SIC.</t>
  </si>
  <si>
    <r>
      <t xml:space="preserve">Ver Compromiso 7: </t>
    </r>
    <r>
      <rPr>
        <b/>
        <sz val="12"/>
        <rFont val="Arial"/>
        <family val="2"/>
      </rPr>
      <t xml:space="preserve">1) </t>
    </r>
    <r>
      <rPr>
        <sz val="12"/>
        <rFont val="Arial"/>
        <family val="2"/>
      </rPr>
      <t>Actualización de mapa de riesgos, 2) Excel de seguimiento a acciones derivadas de las acciones</t>
    </r>
  </si>
  <si>
    <t>Se ha realizado seguimiento mensual, con aviso a cada dependencia del avance del mismo. Se adjunta consolidado de porcentaje de ejecución con corte al tercer trimestre del año 2017</t>
  </si>
  <si>
    <t>Se entrega agenda con los comités 2017, con corte a diciembre de 2017</t>
  </si>
  <si>
    <t xml:space="preserve">Se ha realizado el cierre mensual de tesorería con los profesionales de presupuesto y contabilidad </t>
  </si>
  <si>
    <t xml:space="preserve">Se han realizado mesas de trabajo con Planeación donde se trabajó la caracterización del proceso. Se realiza la actualización del procedimiento </t>
  </si>
  <si>
    <t>Se realizaron los boletines de tesorería diariamente</t>
  </si>
</sst>
</file>

<file path=xl/styles.xml><?xml version="1.0" encoding="utf-8"?>
<styleSheet xmlns="http://schemas.openxmlformats.org/spreadsheetml/2006/main">
  <numFmts count="4">
    <numFmt numFmtId="44" formatCode="_(&quot;$&quot;\ * #,##0.00_);_(&quot;$&quot;\ * \(#,##0.00\);_(&quot;$&quot;\ * &quot;-&quot;??_);_(@_)"/>
    <numFmt numFmtId="164" formatCode="dd/mm/yy"/>
    <numFmt numFmtId="165" formatCode="[$$-240A]#,##0.00;[Red]\([$$-240A]#,##0.00\)"/>
    <numFmt numFmtId="166" formatCode="_(&quot;$&quot;\ * #,##0_);_(&quot;$&quot;\ * \(#,##0\);_(&quot;$&quot;\ * &quot;-&quot;??_);_(@_)"/>
  </numFmts>
  <fonts count="23">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16"/>
      <color theme="0" tint="-0.499984740745262"/>
      <name val="Arial"/>
      <family val="2"/>
    </font>
    <font>
      <b/>
      <sz val="14"/>
      <name val="Arial"/>
      <family val="2"/>
    </font>
    <font>
      <b/>
      <sz val="16"/>
      <name val="Arial"/>
      <family val="2"/>
    </font>
    <font>
      <b/>
      <sz val="26"/>
      <name val="Arial"/>
      <family val="2"/>
    </font>
    <font>
      <b/>
      <sz val="11"/>
      <name val="Arial"/>
      <family val="2"/>
    </font>
    <font>
      <sz val="11"/>
      <name val="Arial"/>
      <family val="2"/>
    </font>
    <font>
      <sz val="11"/>
      <color theme="1"/>
      <name val="Arial"/>
      <family val="2"/>
    </font>
    <font>
      <sz val="14"/>
      <color theme="1"/>
      <name val="Arial"/>
      <family val="2"/>
    </font>
    <font>
      <b/>
      <sz val="18"/>
      <name val="Arial"/>
      <family val="2"/>
    </font>
    <font>
      <b/>
      <sz val="16"/>
      <color theme="1"/>
      <name val="Arial"/>
      <family val="2"/>
    </font>
    <font>
      <b/>
      <sz val="12"/>
      <color theme="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7" tint="0.59999389629810485"/>
        <bgColor indexed="64"/>
      </patternFill>
    </fill>
  </fills>
  <borders count="27">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8"/>
      </left>
      <right/>
      <top style="thin">
        <color indexed="64"/>
      </top>
      <bottom/>
      <diagonal/>
    </border>
    <border>
      <left/>
      <right style="hair">
        <color indexed="8"/>
      </right>
      <top style="thin">
        <color indexed="64"/>
      </top>
      <bottom/>
      <diagonal/>
    </border>
    <border>
      <left style="thin">
        <color indexed="64"/>
      </left>
      <right style="thin">
        <color indexed="64"/>
      </right>
      <top style="thin">
        <color indexed="64"/>
      </top>
      <bottom/>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top style="hair">
        <color indexed="64"/>
      </top>
      <bottom/>
      <diagonal/>
    </border>
    <border>
      <left style="hair">
        <color indexed="8"/>
      </left>
      <right/>
      <top/>
      <bottom style="hair">
        <color indexed="64"/>
      </bottom>
      <diagonal/>
    </border>
    <border>
      <left style="hair">
        <color indexed="64"/>
      </left>
      <right/>
      <top style="hair">
        <color indexed="64"/>
      </top>
      <bottom style="hair">
        <color indexed="64"/>
      </bottom>
      <diagonal/>
    </border>
  </borders>
  <cellStyleXfs count="9">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xf numFmtId="44" fontId="2" fillId="0" borderId="0" applyFont="0" applyFill="0" applyBorder="0" applyAlignment="0" applyProtection="0"/>
  </cellStyleXfs>
  <cellXfs count="239">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7" fillId="0" borderId="0" xfId="0" applyFont="1" applyBorder="1" applyAlignment="1">
      <alignment vertical="center" wrapText="1"/>
    </xf>
    <xf numFmtId="0" fontId="7" fillId="0" borderId="0" xfId="0" applyFont="1" applyAlignment="1">
      <alignment horizontal="center" wrapText="1"/>
    </xf>
    <xf numFmtId="9" fontId="8" fillId="0" borderId="0" xfId="7" applyFont="1" applyBorder="1" applyAlignment="1">
      <alignment horizontal="center" vertical="center" wrapText="1"/>
    </xf>
    <xf numFmtId="0" fontId="4" fillId="0" borderId="0" xfId="0" applyFont="1" applyBorder="1" applyAlignment="1">
      <alignment horizontal="left" vertical="center"/>
    </xf>
    <xf numFmtId="0" fontId="13" fillId="0" borderId="0" xfId="0" applyFont="1" applyBorder="1" applyAlignment="1">
      <alignment horizontal="right" vertical="center"/>
    </xf>
    <xf numFmtId="9" fontId="4" fillId="0" borderId="1" xfId="0" applyNumberFormat="1" applyFont="1" applyFill="1" applyBorder="1" applyAlignment="1">
      <alignment horizontal="center" vertical="center" wrapText="1"/>
    </xf>
    <xf numFmtId="0" fontId="12" fillId="0" borderId="0" xfId="0" applyFont="1" applyBorder="1" applyAlignment="1">
      <alignment vertical="center" wrapText="1"/>
    </xf>
    <xf numFmtId="9" fontId="8" fillId="0" borderId="1" xfId="7" applyFont="1" applyFill="1" applyBorder="1" applyAlignment="1">
      <alignment horizontal="center" vertical="center" wrapText="1"/>
    </xf>
    <xf numFmtId="0" fontId="8" fillId="0" borderId="1" xfId="0" applyFont="1" applyFill="1" applyBorder="1" applyAlignment="1">
      <alignment horizontal="left" vertical="center" wrapText="1"/>
    </xf>
    <xf numFmtId="0" fontId="4" fillId="0" borderId="10" xfId="0" applyFont="1" applyBorder="1" applyAlignment="1">
      <alignment horizontal="left" vertical="center" wrapText="1"/>
    </xf>
    <xf numFmtId="0" fontId="3" fillId="6" borderId="11" xfId="3" applyNumberFormat="1" applyFont="1" applyFill="1" applyBorder="1" applyAlignment="1" applyProtection="1">
      <alignment horizontal="center" vertical="center" wrapText="1"/>
    </xf>
    <xf numFmtId="0" fontId="7" fillId="0" borderId="0" xfId="0" applyFont="1"/>
    <xf numFmtId="0" fontId="3" fillId="6" borderId="1" xfId="3" applyNumberFormat="1" applyFont="1" applyFill="1" applyBorder="1" applyAlignment="1" applyProtection="1">
      <alignment horizontal="center" vertical="center" wrapText="1"/>
    </xf>
    <xf numFmtId="164" fontId="4" fillId="0" borderId="10" xfId="0" applyNumberFormat="1" applyFont="1" applyFill="1" applyBorder="1" applyAlignment="1">
      <alignment horizontal="justify" vertical="center" wrapText="1"/>
    </xf>
    <xf numFmtId="0" fontId="4" fillId="0" borderId="10" xfId="0" applyFont="1" applyFill="1" applyBorder="1" applyAlignment="1">
      <alignment horizontal="justify" vertical="center" wrapText="1"/>
    </xf>
    <xf numFmtId="0" fontId="4" fillId="0" borderId="10" xfId="0" applyFont="1" applyFill="1" applyBorder="1" applyAlignment="1">
      <alignment vertical="center" wrapText="1"/>
    </xf>
    <xf numFmtId="0" fontId="4" fillId="0" borderId="10" xfId="3" applyNumberFormat="1" applyFont="1" applyFill="1" applyBorder="1" applyAlignment="1" applyProtection="1">
      <alignment horizontal="justify" vertical="center" wrapText="1"/>
    </xf>
    <xf numFmtId="49" fontId="4" fillId="0" borderId="10" xfId="3" applyNumberFormat="1" applyFont="1" applyFill="1" applyBorder="1" applyAlignment="1" applyProtection="1">
      <alignment horizontal="center" vertical="center" wrapText="1"/>
    </xf>
    <xf numFmtId="0" fontId="4" fillId="0" borderId="10" xfId="3" applyNumberFormat="1" applyFont="1" applyFill="1" applyBorder="1" applyAlignment="1" applyProtection="1">
      <alignment horizontal="center" vertical="center" wrapText="1"/>
    </xf>
    <xf numFmtId="17" fontId="4" fillId="0" borderId="10" xfId="0" applyNumberFormat="1" applyFont="1" applyFill="1" applyBorder="1" applyAlignment="1">
      <alignment horizontal="center" vertical="center" wrapText="1"/>
    </xf>
    <xf numFmtId="0" fontId="4" fillId="0" borderId="10" xfId="0" applyFont="1" applyFill="1" applyBorder="1" applyAlignment="1">
      <alignment horizontal="left" vertical="center" wrapText="1"/>
    </xf>
    <xf numFmtId="0" fontId="4" fillId="0" borderId="10" xfId="0" applyFont="1" applyFill="1" applyBorder="1" applyAlignment="1">
      <alignment horizontal="center" vertical="center" wrapText="1"/>
    </xf>
    <xf numFmtId="0" fontId="4" fillId="0" borderId="10" xfId="3" applyNumberFormat="1" applyFont="1" applyFill="1" applyBorder="1" applyAlignment="1" applyProtection="1">
      <alignment horizontal="left" vertical="center" wrapText="1"/>
    </xf>
    <xf numFmtId="0" fontId="12" fillId="0" borderId="18" xfId="0" applyFont="1" applyBorder="1" applyAlignment="1">
      <alignment vertical="center" wrapText="1"/>
    </xf>
    <xf numFmtId="0" fontId="4" fillId="0" borderId="0" xfId="0" applyFont="1" applyFill="1" applyBorder="1" applyAlignment="1">
      <alignment horizontal="left" vertical="center" wrapText="1"/>
    </xf>
    <xf numFmtId="9" fontId="4" fillId="0" borderId="0" xfId="0" applyNumberFormat="1" applyFont="1" applyFill="1" applyBorder="1" applyAlignment="1">
      <alignment horizontal="center" vertical="center" wrapText="1"/>
    </xf>
    <xf numFmtId="0" fontId="4" fillId="0" borderId="10" xfId="0" applyFont="1" applyFill="1" applyBorder="1" applyAlignment="1">
      <alignment horizontal="justify" vertical="center" wrapText="1"/>
    </xf>
    <xf numFmtId="0" fontId="4" fillId="0" borderId="10" xfId="0" applyFont="1" applyFill="1" applyBorder="1" applyAlignment="1">
      <alignment horizontal="justify" vertical="center" wrapText="1"/>
    </xf>
    <xf numFmtId="0" fontId="16" fillId="6" borderId="11" xfId="3" applyNumberFormat="1" applyFont="1" applyFill="1" applyBorder="1" applyAlignment="1" applyProtection="1">
      <alignment horizontal="center" vertical="center" wrapText="1"/>
    </xf>
    <xf numFmtId="0" fontId="17" fillId="0" borderId="0" xfId="0" applyFont="1"/>
    <xf numFmtId="0" fontId="17" fillId="0" borderId="10" xfId="0" applyFont="1" applyFill="1" applyBorder="1" applyAlignment="1">
      <alignment horizontal="justify" vertical="center" wrapText="1"/>
    </xf>
    <xf numFmtId="0" fontId="17" fillId="0" borderId="10" xfId="0" applyFont="1" applyFill="1" applyBorder="1" applyAlignment="1">
      <alignment vertical="center" wrapText="1"/>
    </xf>
    <xf numFmtId="0" fontId="18" fillId="0" borderId="10" xfId="3" applyNumberFormat="1" applyFont="1" applyFill="1" applyBorder="1" applyAlignment="1" applyProtection="1">
      <alignment horizontal="justify" vertical="center" wrapText="1"/>
    </xf>
    <xf numFmtId="0" fontId="17" fillId="0" borderId="10" xfId="3" applyNumberFormat="1" applyFont="1" applyFill="1" applyBorder="1" applyAlignment="1" applyProtection="1">
      <alignment horizontal="justify" vertical="center" wrapText="1"/>
    </xf>
    <xf numFmtId="0" fontId="17" fillId="0" borderId="10" xfId="3" applyNumberFormat="1" applyFont="1" applyFill="1" applyBorder="1" applyAlignment="1" applyProtection="1">
      <alignment horizontal="center" vertical="center" wrapText="1"/>
    </xf>
    <xf numFmtId="49" fontId="17" fillId="0" borderId="10" xfId="3" applyNumberFormat="1" applyFont="1" applyFill="1" applyBorder="1" applyAlignment="1" applyProtection="1">
      <alignment horizontal="center" vertical="center" wrapText="1"/>
    </xf>
    <xf numFmtId="164" fontId="17" fillId="0" borderId="10" xfId="0" applyNumberFormat="1" applyFont="1" applyFill="1" applyBorder="1" applyAlignment="1">
      <alignment horizontal="justify" vertical="center" wrapText="1"/>
    </xf>
    <xf numFmtId="0" fontId="7" fillId="0" borderId="0" xfId="0" applyFont="1" applyFill="1" applyBorder="1" applyAlignment="1">
      <alignment horizontal="left" vertical="center" wrapText="1"/>
    </xf>
    <xf numFmtId="9" fontId="7" fillId="0" borderId="0" xfId="0" applyNumberFormat="1" applyFont="1" applyFill="1" applyBorder="1" applyAlignment="1">
      <alignment horizontal="center" vertical="center" wrapText="1"/>
    </xf>
    <xf numFmtId="9" fontId="19" fillId="0" borderId="0" xfId="7" applyFont="1" applyBorder="1" applyAlignment="1">
      <alignment horizontal="center" vertical="center" wrapText="1"/>
    </xf>
    <xf numFmtId="9" fontId="19" fillId="4" borderId="10" xfId="7" applyFont="1" applyFill="1" applyBorder="1" applyAlignment="1">
      <alignment horizontal="center" vertical="center" wrapText="1"/>
    </xf>
    <xf numFmtId="9" fontId="7" fillId="4" borderId="0" xfId="0" applyNumberFormat="1" applyFont="1" applyFill="1" applyBorder="1" applyAlignment="1">
      <alignment horizontal="center" vertical="center" wrapText="1"/>
    </xf>
    <xf numFmtId="0" fontId="4" fillId="4" borderId="10" xfId="0" applyFont="1" applyFill="1" applyBorder="1" applyAlignment="1">
      <alignment horizontal="justify" vertical="center" wrapText="1"/>
    </xf>
    <xf numFmtId="0" fontId="4" fillId="0" borderId="6" xfId="0" applyFont="1" applyFill="1" applyBorder="1" applyAlignment="1">
      <alignment horizontal="justify" vertical="center" wrapText="1"/>
    </xf>
    <xf numFmtId="164" fontId="4" fillId="0" borderId="6" xfId="0" applyNumberFormat="1" applyFont="1" applyFill="1" applyBorder="1" applyAlignment="1">
      <alignment horizontal="justify" vertical="center" wrapText="1"/>
    </xf>
    <xf numFmtId="49" fontId="4" fillId="0" borderId="6" xfId="3" applyNumberFormat="1" applyFont="1" applyFill="1" applyBorder="1" applyAlignment="1" applyProtection="1">
      <alignment horizontal="center" vertical="center" wrapText="1"/>
    </xf>
    <xf numFmtId="0" fontId="4" fillId="0" borderId="6" xfId="3" applyNumberFormat="1" applyFont="1" applyFill="1" applyBorder="1" applyAlignment="1" applyProtection="1">
      <alignment horizontal="justify" vertical="center" wrapText="1"/>
    </xf>
    <xf numFmtId="9" fontId="19" fillId="4" borderId="0" xfId="7" applyFont="1" applyFill="1" applyBorder="1" applyAlignment="1">
      <alignment horizontal="center" vertical="center" wrapText="1"/>
    </xf>
    <xf numFmtId="9" fontId="4" fillId="0" borderId="10" xfId="0" applyNumberFormat="1" applyFont="1" applyFill="1" applyBorder="1" applyAlignment="1">
      <alignment horizontal="center" vertical="center" wrapText="1"/>
    </xf>
    <xf numFmtId="9" fontId="7" fillId="4" borderId="10" xfId="0" applyNumberFormat="1" applyFont="1" applyFill="1" applyBorder="1" applyAlignment="1">
      <alignment horizontal="center" vertical="center" wrapText="1"/>
    </xf>
    <xf numFmtId="0" fontId="8" fillId="0" borderId="10" xfId="0" applyFont="1" applyFill="1" applyBorder="1" applyAlignment="1">
      <alignment horizontal="left" vertical="center" wrapText="1"/>
    </xf>
    <xf numFmtId="9" fontId="8" fillId="0" borderId="10" xfId="7" applyFont="1" applyFill="1" applyBorder="1" applyAlignment="1">
      <alignment horizontal="center" vertical="center" wrapText="1"/>
    </xf>
    <xf numFmtId="0" fontId="4" fillId="0" borderId="12" xfId="0" applyFont="1" applyFill="1" applyBorder="1" applyAlignment="1">
      <alignment horizontal="justify" vertical="center" wrapText="1"/>
    </xf>
    <xf numFmtId="0" fontId="7" fillId="0" borderId="0" xfId="0" applyFont="1" applyBorder="1" applyAlignment="1">
      <alignment horizontal="center" vertical="center" wrapText="1"/>
    </xf>
    <xf numFmtId="0" fontId="8" fillId="0" borderId="8" xfId="0" applyFont="1" applyFill="1" applyBorder="1" applyAlignment="1">
      <alignment horizontal="left" vertical="center" wrapText="1"/>
    </xf>
    <xf numFmtId="0" fontId="13" fillId="7" borderId="5" xfId="3" applyNumberFormat="1" applyFont="1" applyFill="1" applyBorder="1" applyAlignment="1" applyProtection="1">
      <alignment horizontal="center" vertical="center" wrapText="1"/>
    </xf>
    <xf numFmtId="0" fontId="4" fillId="0" borderId="10" xfId="0" applyFont="1" applyBorder="1" applyAlignment="1">
      <alignment vertical="center" wrapText="1"/>
    </xf>
    <xf numFmtId="9" fontId="8" fillId="4" borderId="1" xfId="7" applyFont="1" applyFill="1" applyBorder="1" applyAlignment="1">
      <alignment horizontal="center" vertical="center" wrapText="1"/>
    </xf>
    <xf numFmtId="9" fontId="19" fillId="0" borderId="8"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Alignment="1">
      <alignment horizontal="center" vertical="center" wrapText="1"/>
    </xf>
    <xf numFmtId="9" fontId="4" fillId="4" borderId="10" xfId="0" applyNumberFormat="1" applyFont="1" applyFill="1" applyBorder="1" applyAlignment="1">
      <alignment horizontal="center" vertical="center" wrapText="1"/>
    </xf>
    <xf numFmtId="0" fontId="4" fillId="0" borderId="0" xfId="0" applyFont="1" applyFill="1" applyBorder="1" applyAlignment="1">
      <alignment horizontal="justify" vertical="center" wrapText="1"/>
    </xf>
    <xf numFmtId="0" fontId="4" fillId="0" borderId="0" xfId="0" applyFont="1" applyFill="1" applyBorder="1" applyAlignment="1">
      <alignment vertical="center" wrapText="1"/>
    </xf>
    <xf numFmtId="164" fontId="4" fillId="0" borderId="0" xfId="0" applyNumberFormat="1" applyFont="1" applyFill="1" applyBorder="1" applyAlignment="1">
      <alignment horizontal="justify" vertical="center" wrapText="1"/>
    </xf>
    <xf numFmtId="49" fontId="4" fillId="0" borderId="0" xfId="3" applyNumberFormat="1" applyFont="1" applyFill="1" applyBorder="1" applyAlignment="1" applyProtection="1">
      <alignment horizontal="center" vertical="center" wrapText="1"/>
    </xf>
    <xf numFmtId="0" fontId="4" fillId="0" borderId="0" xfId="3" applyNumberFormat="1" applyFont="1" applyFill="1" applyBorder="1" applyAlignment="1" applyProtection="1">
      <alignment horizontal="justify" vertical="center" wrapText="1"/>
    </xf>
    <xf numFmtId="0" fontId="3" fillId="6" borderId="3" xfId="3" applyNumberFormat="1" applyFont="1" applyFill="1" applyBorder="1" applyAlignment="1" applyProtection="1">
      <alignment horizontal="center" vertical="center" wrapText="1"/>
    </xf>
    <xf numFmtId="0" fontId="13" fillId="7" borderId="10" xfId="3" applyNumberFormat="1" applyFont="1" applyFill="1" applyBorder="1" applyAlignment="1" applyProtection="1">
      <alignment horizontal="center" vertical="center" wrapText="1"/>
    </xf>
    <xf numFmtId="0" fontId="8" fillId="7" borderId="8" xfId="0" applyFont="1" applyFill="1" applyBorder="1" applyAlignment="1">
      <alignment horizontal="left" vertical="center" wrapText="1"/>
    </xf>
    <xf numFmtId="9" fontId="8" fillId="7" borderId="1" xfId="7" applyFont="1" applyFill="1" applyBorder="1" applyAlignment="1">
      <alignment horizontal="center" vertical="center" wrapText="1"/>
    </xf>
    <xf numFmtId="0" fontId="3" fillId="7" borderId="10" xfId="3" applyNumberFormat="1" applyFont="1" applyFill="1" applyBorder="1" applyAlignment="1" applyProtection="1">
      <alignment horizontal="center" vertical="center" wrapText="1"/>
    </xf>
    <xf numFmtId="0" fontId="3" fillId="7" borderId="7" xfId="3" applyNumberFormat="1" applyFont="1" applyFill="1" applyBorder="1" applyAlignment="1" applyProtection="1">
      <alignment horizontal="center" vertical="center" wrapText="1"/>
    </xf>
    <xf numFmtId="9" fontId="8" fillId="0" borderId="10" xfId="0" applyNumberFormat="1" applyFont="1" applyFill="1" applyBorder="1" applyAlignment="1">
      <alignment horizontal="center" vertical="center" wrapText="1"/>
    </xf>
    <xf numFmtId="0" fontId="13" fillId="0" borderId="0" xfId="0" applyFont="1" applyAlignment="1">
      <alignment horizontal="center" vertical="center" wrapText="1"/>
    </xf>
    <xf numFmtId="0" fontId="13" fillId="7" borderId="10" xfId="0" applyFont="1" applyFill="1" applyBorder="1" applyAlignment="1">
      <alignment horizontal="center" vertical="center" wrapText="1"/>
    </xf>
    <xf numFmtId="0" fontId="7" fillId="0" borderId="0" xfId="0" applyFont="1" applyFill="1" applyBorder="1" applyAlignment="1" applyProtection="1">
      <alignment horizontal="justify" vertical="center"/>
      <protection locked="0"/>
    </xf>
    <xf numFmtId="0" fontId="7" fillId="0" borderId="0" xfId="0" applyFont="1" applyFill="1" applyBorder="1" applyAlignment="1" applyProtection="1">
      <alignment horizontal="justify" vertical="center" wrapText="1"/>
      <protection locked="0"/>
    </xf>
    <xf numFmtId="9" fontId="20" fillId="4" borderId="0" xfId="0" applyNumberFormat="1" applyFont="1" applyFill="1" applyBorder="1" applyAlignment="1">
      <alignment horizontal="center" vertical="center" wrapText="1"/>
    </xf>
    <xf numFmtId="0" fontId="20" fillId="0" borderId="0" xfId="0" applyFont="1" applyFill="1" applyBorder="1" applyAlignment="1">
      <alignment horizontal="left" vertical="center" wrapText="1"/>
    </xf>
    <xf numFmtId="9" fontId="20" fillId="0" borderId="0" xfId="0" applyNumberFormat="1" applyFont="1" applyFill="1" applyBorder="1" applyAlignment="1">
      <alignment horizontal="center" vertical="center" wrapText="1"/>
    </xf>
    <xf numFmtId="10" fontId="20" fillId="0" borderId="0" xfId="0" applyNumberFormat="1" applyFont="1" applyAlignment="1">
      <alignment vertical="center" wrapText="1"/>
    </xf>
    <xf numFmtId="0" fontId="14" fillId="0" borderId="10" xfId="0" applyFont="1" applyBorder="1" applyAlignment="1">
      <alignment horizontal="center" vertical="center" wrapText="1"/>
    </xf>
    <xf numFmtId="0" fontId="14" fillId="0" borderId="0" xfId="0" applyFont="1" applyAlignment="1">
      <alignment vertical="center" wrapText="1"/>
    </xf>
    <xf numFmtId="0" fontId="21" fillId="0" borderId="0" xfId="0" applyFont="1" applyAlignment="1">
      <alignment vertical="center" wrapText="1"/>
    </xf>
    <xf numFmtId="0" fontId="4" fillId="0" borderId="10" xfId="0" applyFont="1" applyFill="1" applyBorder="1" applyAlignment="1">
      <alignment horizontal="justify" vertical="center" wrapText="1"/>
    </xf>
    <xf numFmtId="0" fontId="13" fillId="7" borderId="7" xfId="3" applyNumberFormat="1" applyFont="1" applyFill="1" applyBorder="1" applyAlignment="1" applyProtection="1">
      <alignment horizontal="center" vertical="center" wrapText="1"/>
    </xf>
    <xf numFmtId="9" fontId="19" fillId="0" borderId="10" xfId="0" applyNumberFormat="1" applyFont="1" applyFill="1" applyBorder="1" applyAlignment="1">
      <alignment horizontal="center" vertical="center" wrapText="1"/>
    </xf>
    <xf numFmtId="9" fontId="8" fillId="4" borderId="10" xfId="7" applyFont="1" applyFill="1" applyBorder="1" applyAlignment="1">
      <alignment horizontal="center" vertical="center" wrapText="1"/>
    </xf>
    <xf numFmtId="9" fontId="8" fillId="0" borderId="3" xfId="7" applyFont="1" applyFill="1" applyBorder="1" applyAlignment="1">
      <alignment horizontal="center" vertical="center" wrapText="1"/>
    </xf>
    <xf numFmtId="0" fontId="8" fillId="0" borderId="4" xfId="0" applyFont="1" applyFill="1" applyBorder="1" applyAlignment="1">
      <alignment horizontal="left" vertical="center" wrapText="1"/>
    </xf>
    <xf numFmtId="0" fontId="19" fillId="0" borderId="0" xfId="0" applyFont="1" applyAlignment="1">
      <alignment vertical="center" wrapText="1"/>
    </xf>
    <xf numFmtId="0" fontId="3" fillId="4" borderId="10" xfId="3" applyNumberFormat="1" applyFont="1" applyFill="1" applyBorder="1" applyAlignment="1" applyProtection="1">
      <alignment horizontal="center" vertical="center" wrapText="1"/>
    </xf>
    <xf numFmtId="0" fontId="4" fillId="0" borderId="10" xfId="0" applyFont="1" applyFill="1" applyBorder="1" applyAlignment="1">
      <alignment horizontal="justify" vertical="center" wrapText="1"/>
    </xf>
    <xf numFmtId="0" fontId="3" fillId="8" borderId="11" xfId="3" applyNumberFormat="1" applyFont="1" applyFill="1" applyBorder="1" applyAlignment="1" applyProtection="1">
      <alignment horizontal="center" vertical="center" wrapText="1"/>
    </xf>
    <xf numFmtId="0" fontId="8" fillId="8" borderId="10" xfId="3" applyNumberFormat="1" applyFont="1" applyFill="1" applyBorder="1" applyAlignment="1" applyProtection="1">
      <alignment horizontal="justify" vertical="center" wrapText="1"/>
    </xf>
    <xf numFmtId="0" fontId="4" fillId="8" borderId="10" xfId="3" applyNumberFormat="1" applyFont="1" applyFill="1" applyBorder="1" applyAlignment="1" applyProtection="1">
      <alignment horizontal="justify" vertical="center" wrapText="1"/>
    </xf>
    <xf numFmtId="164" fontId="4" fillId="8" borderId="10" xfId="0" applyNumberFormat="1" applyFont="1" applyFill="1" applyBorder="1" applyAlignment="1">
      <alignment horizontal="justify" vertical="center" wrapText="1"/>
    </xf>
    <xf numFmtId="0" fontId="4" fillId="8" borderId="10" xfId="0" applyFont="1" applyFill="1" applyBorder="1" applyAlignment="1">
      <alignment horizontal="justify" vertical="center" wrapText="1"/>
    </xf>
    <xf numFmtId="9" fontId="4" fillId="8" borderId="10" xfId="0" applyNumberFormat="1" applyFont="1" applyFill="1" applyBorder="1" applyAlignment="1">
      <alignment horizontal="justify" vertical="center" wrapText="1"/>
    </xf>
    <xf numFmtId="0" fontId="4" fillId="8" borderId="10" xfId="0" applyFont="1" applyFill="1" applyBorder="1" applyAlignment="1">
      <alignment horizontal="left" vertical="center" wrapText="1"/>
    </xf>
    <xf numFmtId="0" fontId="4" fillId="8" borderId="10" xfId="0" applyFont="1" applyFill="1" applyBorder="1" applyAlignment="1">
      <alignment vertical="center" wrapText="1"/>
    </xf>
    <xf numFmtId="164" fontId="4" fillId="8" borderId="6" xfId="0" applyNumberFormat="1" applyFont="1" applyFill="1" applyBorder="1" applyAlignment="1">
      <alignment horizontal="justify" vertical="center" wrapText="1"/>
    </xf>
    <xf numFmtId="0" fontId="0" fillId="8" borderId="0" xfId="0" applyFill="1" applyAlignment="1">
      <alignment vertical="center" wrapText="1"/>
    </xf>
    <xf numFmtId="0" fontId="7" fillId="8" borderId="0" xfId="0" applyFont="1" applyFill="1" applyAlignment="1">
      <alignment vertical="center" wrapText="1"/>
    </xf>
    <xf numFmtId="0" fontId="8" fillId="4" borderId="10" xfId="0" applyFont="1" applyFill="1" applyBorder="1" applyAlignment="1">
      <alignment horizontal="left" vertical="center" wrapText="1"/>
    </xf>
    <xf numFmtId="0" fontId="12" fillId="0" borderId="18" xfId="0" applyFont="1" applyBorder="1" applyAlignment="1">
      <alignment horizontal="center" vertical="center" wrapText="1"/>
    </xf>
    <xf numFmtId="0" fontId="4" fillId="0" borderId="10" xfId="0" applyFont="1" applyFill="1" applyBorder="1" applyAlignment="1">
      <alignment horizontal="center" vertical="center" wrapText="1"/>
    </xf>
    <xf numFmtId="9" fontId="8" fillId="4" borderId="10" xfId="0" applyNumberFormat="1" applyFont="1" applyFill="1" applyBorder="1" applyAlignment="1">
      <alignment horizontal="center" vertical="center" wrapText="1"/>
    </xf>
    <xf numFmtId="0" fontId="8" fillId="4" borderId="10" xfId="0" applyFont="1" applyFill="1" applyBorder="1" applyAlignment="1">
      <alignment horizontal="center" vertical="center" wrapText="1"/>
    </xf>
    <xf numFmtId="9" fontId="19" fillId="4" borderId="10" xfId="0" applyNumberFormat="1" applyFont="1" applyFill="1" applyBorder="1" applyAlignment="1">
      <alignment horizontal="center" vertical="center" wrapText="1"/>
    </xf>
    <xf numFmtId="0" fontId="13" fillId="7" borderId="20" xfId="0" applyFont="1" applyFill="1" applyBorder="1" applyAlignment="1">
      <alignment horizontal="center" vertical="center" wrapText="1"/>
    </xf>
    <xf numFmtId="9" fontId="19" fillId="4" borderId="22" xfId="0" applyNumberFormat="1" applyFont="1" applyFill="1" applyBorder="1" applyAlignment="1">
      <alignment horizontal="center" vertical="center" wrapText="1"/>
    </xf>
    <xf numFmtId="9" fontId="8" fillId="4" borderId="23" xfId="7" applyFont="1" applyFill="1" applyBorder="1" applyAlignment="1">
      <alignment horizontal="center" vertical="center" wrapText="1"/>
    </xf>
    <xf numFmtId="0" fontId="7"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0" fontId="7" fillId="4" borderId="0" xfId="0" applyFont="1" applyFill="1" applyAlignment="1">
      <alignment horizontal="center" vertical="center" wrapText="1"/>
    </xf>
    <xf numFmtId="0" fontId="4" fillId="0" borderId="6" xfId="3" applyNumberFormat="1" applyFont="1" applyFill="1" applyBorder="1" applyAlignment="1" applyProtection="1">
      <alignment horizontal="center" vertical="center" wrapText="1"/>
    </xf>
    <xf numFmtId="0" fontId="4" fillId="0" borderId="0" xfId="3" applyNumberFormat="1" applyFont="1" applyFill="1" applyBorder="1" applyAlignment="1" applyProtection="1">
      <alignment horizontal="center" vertical="center" wrapText="1"/>
    </xf>
    <xf numFmtId="0" fontId="7" fillId="0" borderId="0" xfId="0" applyFont="1" applyAlignment="1">
      <alignment horizontal="center"/>
    </xf>
    <xf numFmtId="0" fontId="4" fillId="4" borderId="10" xfId="0" applyFont="1" applyFill="1" applyBorder="1" applyAlignment="1">
      <alignment horizontal="left" vertical="center" wrapText="1"/>
    </xf>
    <xf numFmtId="0" fontId="4" fillId="0" borderId="10" xfId="0" applyFont="1" applyBorder="1" applyAlignment="1">
      <alignment horizontal="center" vertical="center" wrapText="1"/>
    </xf>
    <xf numFmtId="10" fontId="4" fillId="0" borderId="10" xfId="0" applyNumberFormat="1" applyFont="1" applyBorder="1" applyAlignment="1">
      <alignment horizontal="center" vertical="center" wrapText="1"/>
    </xf>
    <xf numFmtId="9" fontId="8" fillId="0" borderId="4" xfId="7" applyFont="1" applyFill="1" applyBorder="1" applyAlignment="1">
      <alignment horizontal="center" vertical="center" wrapText="1"/>
    </xf>
    <xf numFmtId="0" fontId="22" fillId="0" borderId="10" xfId="0" applyFont="1" applyBorder="1" applyAlignment="1">
      <alignment horizontal="center" vertical="center" wrapText="1"/>
    </xf>
    <xf numFmtId="0" fontId="8" fillId="0" borderId="10" xfId="0" applyFont="1" applyBorder="1" applyAlignment="1">
      <alignment horizontal="center" vertical="center" wrapText="1"/>
    </xf>
    <xf numFmtId="9" fontId="4" fillId="0" borderId="4" xfId="0" applyNumberFormat="1" applyFont="1" applyFill="1" applyBorder="1" applyAlignment="1">
      <alignment horizontal="center" vertical="center" wrapText="1"/>
    </xf>
    <xf numFmtId="9" fontId="0" fillId="0" borderId="0" xfId="0" applyNumberFormat="1"/>
    <xf numFmtId="10" fontId="0" fillId="0" borderId="0" xfId="0" applyNumberFormat="1"/>
    <xf numFmtId="10" fontId="20" fillId="2" borderId="21" xfId="0" applyNumberFormat="1" applyFont="1" applyFill="1" applyBorder="1" applyAlignment="1">
      <alignment vertical="center" wrapText="1"/>
    </xf>
    <xf numFmtId="0" fontId="14" fillId="0" borderId="24" xfId="0" applyFont="1" applyBorder="1" applyAlignment="1">
      <alignment vertical="center" wrapText="1"/>
    </xf>
    <xf numFmtId="0" fontId="14" fillId="0" borderId="25" xfId="0" applyFont="1" applyBorder="1" applyAlignment="1">
      <alignment vertical="center" wrapText="1"/>
    </xf>
    <xf numFmtId="10" fontId="20" fillId="2" borderId="26" xfId="0" applyNumberFormat="1" applyFont="1" applyFill="1" applyBorder="1" applyAlignment="1">
      <alignment vertical="center" wrapText="1"/>
    </xf>
    <xf numFmtId="14" fontId="0" fillId="0" borderId="0" xfId="0" applyNumberFormat="1"/>
    <xf numFmtId="166" fontId="0" fillId="0" borderId="0" xfId="8" applyNumberFormat="1" applyFont="1"/>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3" fillId="5" borderId="1" xfId="0" applyFont="1" applyFill="1" applyBorder="1" applyAlignment="1">
      <alignment horizontal="center"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0" fillId="0" borderId="0" xfId="0" applyAlignment="1">
      <alignment horizontal="left" vertical="center" wrapText="1"/>
    </xf>
    <xf numFmtId="0" fontId="15" fillId="7" borderId="6" xfId="0" applyFont="1" applyFill="1" applyBorder="1" applyAlignment="1">
      <alignment horizontal="center" vertical="center" wrapText="1"/>
    </xf>
    <xf numFmtId="0" fontId="4" fillId="0" borderId="10" xfId="0" applyFont="1" applyFill="1" applyBorder="1" applyAlignment="1">
      <alignment horizontal="justify" vertical="center" wrapText="1"/>
    </xf>
    <xf numFmtId="0" fontId="4" fillId="0" borderId="17" xfId="0" applyFont="1" applyFill="1" applyBorder="1" applyAlignment="1">
      <alignment horizontal="justify" vertical="center" wrapText="1"/>
    </xf>
    <xf numFmtId="0" fontId="4" fillId="0" borderId="20" xfId="0" applyFont="1" applyFill="1" applyBorder="1" applyAlignment="1">
      <alignment horizontal="justify" vertical="center" wrapText="1"/>
    </xf>
    <xf numFmtId="0" fontId="4" fillId="0" borderId="1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16" xfId="0" applyFont="1" applyFill="1" applyBorder="1" applyAlignment="1">
      <alignment horizontal="center" vertical="center" wrapText="1"/>
    </xf>
    <xf numFmtId="0" fontId="7" fillId="0" borderId="0" xfId="0" applyFont="1" applyBorder="1" applyAlignment="1">
      <alignment horizontal="center" vertical="center" wrapText="1"/>
    </xf>
    <xf numFmtId="0" fontId="12" fillId="0" borderId="18" xfId="0" applyFont="1" applyBorder="1" applyAlignment="1">
      <alignment horizontal="center" vertical="center" wrapText="1"/>
    </xf>
    <xf numFmtId="0" fontId="4" fillId="0" borderId="10" xfId="0" applyFont="1" applyBorder="1" applyAlignment="1">
      <alignment horizontal="left" vertical="center" wrapText="1"/>
    </xf>
    <xf numFmtId="0" fontId="7" fillId="0" borderId="19" xfId="0" applyFont="1" applyBorder="1" applyAlignment="1">
      <alignment horizontal="center"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10" xfId="0" applyFont="1" applyBorder="1" applyAlignment="1">
      <alignment horizontal="justify" vertical="center" wrapText="1"/>
    </xf>
    <xf numFmtId="0" fontId="4" fillId="0" borderId="10" xfId="0" applyFont="1" applyBorder="1" applyAlignment="1">
      <alignment horizontal="justify" vertical="center"/>
    </xf>
    <xf numFmtId="0" fontId="13" fillId="6" borderId="5" xfId="3" applyNumberFormat="1" applyFont="1" applyFill="1" applyBorder="1" applyAlignment="1" applyProtection="1">
      <alignment horizontal="center" vertical="center" wrapText="1"/>
    </xf>
    <xf numFmtId="0" fontId="14" fillId="0" borderId="9" xfId="0" applyFont="1" applyBorder="1" applyAlignment="1">
      <alignment horizontal="left" vertical="center"/>
    </xf>
    <xf numFmtId="0" fontId="3" fillId="6" borderId="1" xfId="3" applyNumberFormat="1" applyFont="1" applyFill="1" applyBorder="1" applyAlignment="1" applyProtection="1">
      <alignment horizontal="center" vertical="center" wrapText="1"/>
    </xf>
    <xf numFmtId="0" fontId="15" fillId="7" borderId="10" xfId="3" applyNumberFormat="1" applyFont="1" applyFill="1" applyBorder="1" applyAlignment="1" applyProtection="1">
      <alignment horizontal="center" vertical="center" wrapText="1"/>
    </xf>
    <xf numFmtId="0" fontId="16" fillId="7" borderId="10" xfId="3" applyNumberFormat="1" applyFont="1" applyFill="1" applyBorder="1" applyAlignment="1" applyProtection="1">
      <alignment horizontal="center" vertical="center" wrapText="1"/>
    </xf>
    <xf numFmtId="0" fontId="3" fillId="0" borderId="0" xfId="0" applyFont="1" applyFill="1" applyBorder="1" applyAlignment="1">
      <alignment horizontal="center" vertical="center" wrapText="1"/>
    </xf>
  </cellXfs>
  <cellStyles count="9">
    <cellStyle name="Categoría del Piloto de Datos" xfId="1"/>
    <cellStyle name="Moneda" xfId="8" builtinId="4"/>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282574</xdr:colOff>
      <xdr:row>0</xdr:row>
      <xdr:rowOff>82835</xdr:rowOff>
    </xdr:from>
    <xdr:to>
      <xdr:col>3</xdr:col>
      <xdr:colOff>367393</xdr:colOff>
      <xdr:row>0</xdr:row>
      <xdr:rowOff>1083413</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3412217" y="82835"/>
          <a:ext cx="3649890" cy="100057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199" t="s">
        <v>10</v>
      </c>
      <c r="B1" s="199"/>
      <c r="C1" s="199"/>
      <c r="D1" s="199"/>
      <c r="E1" s="199"/>
      <c r="F1" s="199"/>
      <c r="G1" s="199"/>
      <c r="H1" s="199"/>
      <c r="I1" s="199"/>
      <c r="J1" s="199"/>
      <c r="K1" s="199"/>
      <c r="L1" s="199"/>
      <c r="M1" s="199"/>
      <c r="N1" s="199"/>
    </row>
    <row r="2" spans="1:14" ht="34.5" customHeight="1">
      <c r="A2" s="17" t="s">
        <v>3</v>
      </c>
      <c r="B2" s="200" t="s">
        <v>0</v>
      </c>
      <c r="C2" s="201"/>
      <c r="D2" s="201"/>
      <c r="E2" s="201"/>
      <c r="F2" s="201"/>
      <c r="G2" s="201"/>
      <c r="H2" s="201"/>
      <c r="I2" s="201"/>
      <c r="J2" s="201"/>
      <c r="K2" s="201"/>
      <c r="L2" s="201"/>
      <c r="M2" s="201"/>
      <c r="N2" s="202"/>
    </row>
    <row r="3" spans="1:14" ht="28.5" customHeight="1">
      <c r="A3" s="17" t="s">
        <v>4</v>
      </c>
      <c r="B3" s="200" t="s">
        <v>1</v>
      </c>
      <c r="C3" s="201"/>
      <c r="D3" s="201"/>
      <c r="E3" s="201"/>
      <c r="F3" s="201"/>
      <c r="G3" s="201"/>
      <c r="H3" s="201"/>
      <c r="I3" s="201"/>
      <c r="J3" s="201"/>
      <c r="K3" s="201"/>
      <c r="L3" s="201"/>
      <c r="M3" s="201"/>
      <c r="N3" s="202"/>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191" t="s">
        <v>188</v>
      </c>
      <c r="C6" s="191"/>
      <c r="D6" s="191"/>
      <c r="E6" s="191"/>
      <c r="F6" s="191"/>
      <c r="G6" s="191"/>
      <c r="H6" s="191" t="s">
        <v>189</v>
      </c>
      <c r="I6" s="203"/>
      <c r="J6" s="203"/>
      <c r="K6" s="203"/>
      <c r="L6" s="203"/>
      <c r="M6" s="203"/>
      <c r="N6" s="203"/>
    </row>
    <row r="7" spans="1:14" s="2" customFormat="1" ht="24" customHeight="1">
      <c r="A7" s="190" t="s">
        <v>190</v>
      </c>
      <c r="B7" s="190" t="s">
        <v>191</v>
      </c>
      <c r="C7" s="190" t="s">
        <v>192</v>
      </c>
      <c r="D7" s="190" t="s">
        <v>12</v>
      </c>
      <c r="E7" s="190" t="s">
        <v>13</v>
      </c>
      <c r="F7" s="190" t="s">
        <v>2</v>
      </c>
      <c r="G7" s="190" t="s">
        <v>9</v>
      </c>
      <c r="H7" s="190" t="s">
        <v>193</v>
      </c>
      <c r="I7" s="190" t="s">
        <v>7</v>
      </c>
      <c r="J7" s="190" t="s">
        <v>72</v>
      </c>
      <c r="K7" s="190" t="s">
        <v>269</v>
      </c>
      <c r="L7" s="190"/>
      <c r="M7" s="190" t="s">
        <v>270</v>
      </c>
      <c r="N7" s="190"/>
    </row>
    <row r="8" spans="1:14" ht="37.5" customHeight="1">
      <c r="A8" s="190"/>
      <c r="B8" s="190"/>
      <c r="C8" s="190"/>
      <c r="D8" s="190"/>
      <c r="E8" s="190"/>
      <c r="F8" s="190"/>
      <c r="G8" s="190"/>
      <c r="H8" s="190"/>
      <c r="I8" s="190"/>
      <c r="J8" s="190"/>
      <c r="K8" s="21" t="s">
        <v>14</v>
      </c>
      <c r="L8" s="21" t="s">
        <v>272</v>
      </c>
      <c r="M8" s="21" t="s">
        <v>14</v>
      </c>
      <c r="N8" s="53" t="s">
        <v>272</v>
      </c>
    </row>
    <row r="9" spans="1:14" ht="81.75" customHeight="1">
      <c r="A9" s="191" t="s">
        <v>15</v>
      </c>
      <c r="B9" s="17" t="s">
        <v>265</v>
      </c>
      <c r="C9" s="17" t="s">
        <v>36</v>
      </c>
      <c r="D9" s="17" t="s">
        <v>80</v>
      </c>
      <c r="E9" s="17" t="s">
        <v>90</v>
      </c>
      <c r="F9" s="17" t="s">
        <v>50</v>
      </c>
      <c r="G9" s="22">
        <v>42003</v>
      </c>
      <c r="H9" s="196" t="s">
        <v>51</v>
      </c>
      <c r="I9" s="17" t="s">
        <v>66</v>
      </c>
      <c r="J9" s="17" t="s">
        <v>73</v>
      </c>
      <c r="K9" s="17"/>
      <c r="L9" s="17"/>
      <c r="M9" s="17"/>
      <c r="N9" s="17"/>
    </row>
    <row r="10" spans="1:14" s="10" customFormat="1" ht="75" customHeight="1">
      <c r="A10" s="191"/>
      <c r="B10" s="193" t="s">
        <v>48</v>
      </c>
      <c r="C10" s="193" t="s">
        <v>37</v>
      </c>
      <c r="D10" s="23" t="s">
        <v>91</v>
      </c>
      <c r="E10" s="23" t="s">
        <v>81</v>
      </c>
      <c r="F10" s="23" t="s">
        <v>74</v>
      </c>
      <c r="G10" s="24">
        <v>42003</v>
      </c>
      <c r="H10" s="197"/>
      <c r="I10" s="23" t="s">
        <v>66</v>
      </c>
      <c r="J10" s="23" t="s">
        <v>75</v>
      </c>
      <c r="K10" s="25"/>
      <c r="L10" s="23"/>
      <c r="M10" s="23"/>
      <c r="N10" s="23"/>
    </row>
    <row r="11" spans="1:14" s="10" customFormat="1" ht="95.25" customHeight="1">
      <c r="A11" s="191"/>
      <c r="B11" s="194"/>
      <c r="C11" s="194"/>
      <c r="D11" s="26" t="s">
        <v>94</v>
      </c>
      <c r="E11" s="27" t="s">
        <v>92</v>
      </c>
      <c r="F11" s="27" t="s">
        <v>53</v>
      </c>
      <c r="G11" s="24">
        <v>42003</v>
      </c>
      <c r="H11" s="197"/>
      <c r="I11" s="23" t="s">
        <v>67</v>
      </c>
      <c r="J11" s="23" t="s">
        <v>75</v>
      </c>
      <c r="K11" s="25"/>
      <c r="L11" s="23"/>
      <c r="M11" s="23"/>
      <c r="N11" s="23"/>
    </row>
    <row r="12" spans="1:14" s="10" customFormat="1" ht="60">
      <c r="A12" s="191"/>
      <c r="B12" s="194"/>
      <c r="C12" s="194"/>
      <c r="D12" s="23" t="s">
        <v>93</v>
      </c>
      <c r="E12" s="23" t="s">
        <v>55</v>
      </c>
      <c r="F12" s="23" t="s">
        <v>54</v>
      </c>
      <c r="G12" s="24">
        <v>42003</v>
      </c>
      <c r="H12" s="197"/>
      <c r="I12" s="23" t="s">
        <v>68</v>
      </c>
      <c r="J12" s="23" t="s">
        <v>75</v>
      </c>
      <c r="K12" s="25"/>
      <c r="L12" s="23"/>
      <c r="M12" s="23"/>
      <c r="N12" s="23"/>
    </row>
    <row r="13" spans="1:14" s="10" customFormat="1" ht="76.5" customHeight="1">
      <c r="A13" s="191"/>
      <c r="B13" s="194"/>
      <c r="C13" s="194"/>
      <c r="D13" s="27" t="s">
        <v>101</v>
      </c>
      <c r="E13" s="27" t="s">
        <v>95</v>
      </c>
      <c r="F13" s="27" t="s">
        <v>56</v>
      </c>
      <c r="G13" s="24">
        <v>42003</v>
      </c>
      <c r="H13" s="197"/>
      <c r="I13" s="23" t="s">
        <v>65</v>
      </c>
      <c r="J13" s="23" t="s">
        <v>75</v>
      </c>
      <c r="K13" s="25"/>
      <c r="L13" s="23"/>
      <c r="M13" s="23"/>
      <c r="N13" s="23"/>
    </row>
    <row r="14" spans="1:14" s="10" customFormat="1" ht="142.5" customHeight="1">
      <c r="A14" s="191"/>
      <c r="B14" s="194"/>
      <c r="C14" s="194"/>
      <c r="D14" s="23" t="s">
        <v>82</v>
      </c>
      <c r="E14" s="23" t="s">
        <v>96</v>
      </c>
      <c r="F14" s="23" t="s">
        <v>97</v>
      </c>
      <c r="G14" s="24">
        <v>42003</v>
      </c>
      <c r="H14" s="197"/>
      <c r="I14" s="23" t="s">
        <v>67</v>
      </c>
      <c r="J14" s="23" t="s">
        <v>76</v>
      </c>
      <c r="K14" s="25"/>
      <c r="L14" s="23"/>
      <c r="M14" s="23"/>
      <c r="N14" s="23"/>
    </row>
    <row r="15" spans="1:14" s="10" customFormat="1" ht="105.75" customHeight="1">
      <c r="A15" s="191"/>
      <c r="B15" s="194"/>
      <c r="C15" s="194"/>
      <c r="D15" s="23" t="s">
        <v>83</v>
      </c>
      <c r="E15" s="23" t="s">
        <v>98</v>
      </c>
      <c r="F15" s="23" t="s">
        <v>57</v>
      </c>
      <c r="G15" s="24">
        <v>42003</v>
      </c>
      <c r="H15" s="197"/>
      <c r="I15" s="23" t="s">
        <v>69</v>
      </c>
      <c r="J15" s="23" t="s">
        <v>77</v>
      </c>
      <c r="K15" s="25"/>
      <c r="L15" s="23"/>
      <c r="M15" s="23"/>
      <c r="N15" s="23"/>
    </row>
    <row r="16" spans="1:14" s="10" customFormat="1" ht="102.75" customHeight="1">
      <c r="A16" s="191"/>
      <c r="B16" s="194"/>
      <c r="C16" s="194"/>
      <c r="D16" s="23" t="s">
        <v>59</v>
      </c>
      <c r="E16" s="23" t="s">
        <v>60</v>
      </c>
      <c r="F16" s="23" t="s">
        <v>54</v>
      </c>
      <c r="G16" s="24">
        <v>42003</v>
      </c>
      <c r="H16" s="197"/>
      <c r="I16" s="23" t="s">
        <v>65</v>
      </c>
      <c r="J16" s="23" t="s">
        <v>75</v>
      </c>
      <c r="K16" s="25"/>
      <c r="L16" s="23"/>
      <c r="M16" s="23"/>
      <c r="N16" s="23"/>
    </row>
    <row r="17" spans="1:14" s="10" customFormat="1" ht="180" customHeight="1">
      <c r="A17" s="191"/>
      <c r="B17" s="194"/>
      <c r="C17" s="194"/>
      <c r="D17" s="23" t="s">
        <v>84</v>
      </c>
      <c r="E17" s="23" t="s">
        <v>61</v>
      </c>
      <c r="F17" s="23" t="s">
        <v>62</v>
      </c>
      <c r="G17" s="24">
        <v>42003</v>
      </c>
      <c r="H17" s="197"/>
      <c r="I17" s="23" t="s">
        <v>65</v>
      </c>
      <c r="J17" s="23" t="s">
        <v>79</v>
      </c>
      <c r="K17" s="25"/>
      <c r="L17" s="23"/>
      <c r="M17" s="23"/>
      <c r="N17" s="23"/>
    </row>
    <row r="18" spans="1:14" s="10" customFormat="1" ht="75" customHeight="1">
      <c r="A18" s="191"/>
      <c r="B18" s="194"/>
      <c r="C18" s="194"/>
      <c r="D18" s="23" t="s">
        <v>100</v>
      </c>
      <c r="E18" s="23" t="s">
        <v>99</v>
      </c>
      <c r="F18" s="23" t="s">
        <v>63</v>
      </c>
      <c r="G18" s="24">
        <v>42003</v>
      </c>
      <c r="H18" s="197"/>
      <c r="I18" s="23" t="s">
        <v>65</v>
      </c>
      <c r="J18" s="23" t="s">
        <v>75</v>
      </c>
      <c r="K18" s="25"/>
      <c r="L18" s="23"/>
      <c r="M18" s="23"/>
      <c r="N18" s="23"/>
    </row>
    <row r="19" spans="1:14" s="10" customFormat="1" ht="80.25" customHeight="1">
      <c r="A19" s="191"/>
      <c r="B19" s="194"/>
      <c r="C19" s="194"/>
      <c r="D19" s="23" t="s">
        <v>85</v>
      </c>
      <c r="E19" s="23" t="s">
        <v>89</v>
      </c>
      <c r="F19" s="23" t="s">
        <v>64</v>
      </c>
      <c r="G19" s="24">
        <v>42003</v>
      </c>
      <c r="H19" s="197"/>
      <c r="I19" s="23" t="s">
        <v>65</v>
      </c>
      <c r="J19" s="23" t="s">
        <v>78</v>
      </c>
      <c r="K19" s="25"/>
      <c r="L19" s="23"/>
      <c r="M19" s="25"/>
      <c r="N19" s="25"/>
    </row>
    <row r="20" spans="1:14" s="10" customFormat="1" ht="68.25" customHeight="1">
      <c r="A20" s="191"/>
      <c r="B20" s="194"/>
      <c r="C20" s="194"/>
      <c r="D20" s="26" t="s">
        <v>87</v>
      </c>
      <c r="E20" s="26" t="s">
        <v>88</v>
      </c>
      <c r="F20" s="26" t="s">
        <v>70</v>
      </c>
      <c r="G20" s="24">
        <v>42003</v>
      </c>
      <c r="H20" s="197"/>
      <c r="I20" s="23" t="s">
        <v>52</v>
      </c>
      <c r="J20" s="23" t="s">
        <v>75</v>
      </c>
      <c r="K20" s="26"/>
      <c r="L20" s="26"/>
      <c r="M20" s="26"/>
      <c r="N20" s="26"/>
    </row>
    <row r="21" spans="1:14" s="10" customFormat="1" ht="117.75" customHeight="1">
      <c r="A21" s="191"/>
      <c r="B21" s="194"/>
      <c r="C21" s="194"/>
      <c r="D21" s="23" t="s">
        <v>49</v>
      </c>
      <c r="E21" s="23" t="s">
        <v>106</v>
      </c>
      <c r="F21" s="23" t="s">
        <v>105</v>
      </c>
      <c r="G21" s="24">
        <v>42003</v>
      </c>
      <c r="H21" s="197"/>
      <c r="I21" s="23" t="s">
        <v>71</v>
      </c>
      <c r="J21" s="23" t="s">
        <v>105</v>
      </c>
      <c r="K21" s="25"/>
      <c r="L21" s="23"/>
      <c r="M21" s="23"/>
      <c r="N21" s="23"/>
    </row>
    <row r="22" spans="1:14" s="10" customFormat="1" ht="46.5" customHeight="1">
      <c r="A22" s="191"/>
      <c r="B22" s="194"/>
      <c r="C22" s="194"/>
      <c r="D22" s="23" t="s">
        <v>102</v>
      </c>
      <c r="E22" s="23" t="s">
        <v>103</v>
      </c>
      <c r="F22" s="23" t="s">
        <v>104</v>
      </c>
      <c r="G22" s="24">
        <v>41974</v>
      </c>
      <c r="H22" s="197"/>
      <c r="I22" s="23" t="s">
        <v>71</v>
      </c>
      <c r="J22" s="23" t="s">
        <v>107</v>
      </c>
      <c r="K22" s="25"/>
      <c r="L22" s="23"/>
      <c r="M22" s="23"/>
      <c r="N22" s="23"/>
    </row>
    <row r="23" spans="1:14" s="10" customFormat="1" ht="120">
      <c r="A23" s="23" t="s">
        <v>16</v>
      </c>
      <c r="B23" s="195"/>
      <c r="C23" s="195"/>
      <c r="D23" s="23" t="s">
        <v>86</v>
      </c>
      <c r="E23" s="23" t="s">
        <v>58</v>
      </c>
      <c r="F23" s="23" t="s">
        <v>54</v>
      </c>
      <c r="G23" s="24">
        <v>42003</v>
      </c>
      <c r="H23" s="198"/>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192" t="s">
        <v>52</v>
      </c>
      <c r="C29" s="192"/>
      <c r="D29" s="192"/>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worksheet>
</file>

<file path=xl/worksheets/sheet10.xml><?xml version="1.0" encoding="utf-8"?>
<worksheet xmlns="http://schemas.openxmlformats.org/spreadsheetml/2006/main" xmlns:r="http://schemas.openxmlformats.org/officeDocument/2006/relationships">
  <dimension ref="H24:H26"/>
  <sheetViews>
    <sheetView workbookViewId="0">
      <selection activeCell="E16" sqref="E16:I28"/>
    </sheetView>
  </sheetViews>
  <sheetFormatPr baseColWidth="10" defaultRowHeight="12.75"/>
  <sheetData>
    <row r="24" spans="8:8">
      <c r="H24" s="188"/>
    </row>
    <row r="26" spans="8:8">
      <c r="H26" s="18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199" t="s">
        <v>10</v>
      </c>
      <c r="B1" s="199"/>
      <c r="C1" s="199"/>
      <c r="D1" s="199"/>
      <c r="E1" s="199"/>
      <c r="F1" s="199"/>
      <c r="G1" s="199"/>
      <c r="H1" s="199"/>
      <c r="I1" s="199"/>
      <c r="J1" s="199"/>
      <c r="K1" s="199"/>
      <c r="L1" s="199"/>
      <c r="M1" s="199"/>
      <c r="N1" s="199"/>
    </row>
    <row r="2" spans="1:14" ht="55.5" customHeight="1">
      <c r="A2" s="42" t="s">
        <v>3</v>
      </c>
      <c r="B2" s="200" t="s">
        <v>0</v>
      </c>
      <c r="C2" s="201"/>
      <c r="D2" s="201"/>
      <c r="E2" s="201"/>
      <c r="F2" s="201"/>
      <c r="G2" s="201"/>
      <c r="H2" s="201"/>
      <c r="I2" s="201"/>
      <c r="J2" s="201"/>
      <c r="K2" s="201"/>
      <c r="L2" s="201"/>
      <c r="M2" s="201"/>
      <c r="N2" s="202"/>
    </row>
    <row r="3" spans="1:14" ht="55.5" customHeight="1">
      <c r="A3" s="42" t="s">
        <v>4</v>
      </c>
      <c r="B3" s="200" t="s">
        <v>1</v>
      </c>
      <c r="C3" s="201"/>
      <c r="D3" s="201"/>
      <c r="E3" s="201"/>
      <c r="F3" s="201"/>
      <c r="G3" s="201"/>
      <c r="H3" s="201"/>
      <c r="I3" s="201"/>
      <c r="J3" s="201"/>
      <c r="K3" s="201"/>
      <c r="L3" s="201"/>
      <c r="M3" s="201"/>
      <c r="N3" s="202"/>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191" t="s">
        <v>263</v>
      </c>
      <c r="C6" s="191"/>
      <c r="D6" s="191"/>
      <c r="E6" s="191"/>
      <c r="F6" s="191"/>
      <c r="G6" s="191"/>
      <c r="H6" s="191" t="s">
        <v>264</v>
      </c>
      <c r="I6" s="203"/>
      <c r="J6" s="203"/>
      <c r="K6" s="203"/>
      <c r="L6" s="203"/>
      <c r="M6" s="203"/>
      <c r="N6" s="203"/>
    </row>
    <row r="7" spans="1:14" ht="33.75" customHeight="1">
      <c r="A7" s="210" t="s">
        <v>204</v>
      </c>
      <c r="B7" s="210" t="s">
        <v>205</v>
      </c>
      <c r="C7" s="210" t="s">
        <v>206</v>
      </c>
      <c r="D7" s="210" t="s">
        <v>12</v>
      </c>
      <c r="E7" s="210" t="s">
        <v>13</v>
      </c>
      <c r="F7" s="210" t="s">
        <v>2</v>
      </c>
      <c r="G7" s="210" t="s">
        <v>9</v>
      </c>
      <c r="H7" s="210" t="s">
        <v>207</v>
      </c>
      <c r="I7" s="210" t="s">
        <v>7</v>
      </c>
      <c r="J7" s="210" t="s">
        <v>108</v>
      </c>
      <c r="K7" s="190" t="s">
        <v>269</v>
      </c>
      <c r="L7" s="190"/>
      <c r="M7" s="190" t="s">
        <v>270</v>
      </c>
      <c r="N7" s="190"/>
    </row>
    <row r="8" spans="1:14" ht="69.95" customHeight="1">
      <c r="A8" s="210"/>
      <c r="B8" s="210"/>
      <c r="C8" s="210"/>
      <c r="D8" s="210"/>
      <c r="E8" s="210"/>
      <c r="F8" s="210"/>
      <c r="G8" s="210"/>
      <c r="H8" s="210"/>
      <c r="I8" s="210"/>
      <c r="J8" s="210"/>
      <c r="K8" s="46" t="s">
        <v>208</v>
      </c>
      <c r="L8" s="53" t="s">
        <v>272</v>
      </c>
      <c r="M8" s="46" t="s">
        <v>208</v>
      </c>
      <c r="N8" s="53" t="s">
        <v>272</v>
      </c>
    </row>
    <row r="9" spans="1:14" s="43" customFormat="1" ht="99" customHeight="1">
      <c r="A9" s="207" t="s">
        <v>209</v>
      </c>
      <c r="B9" s="35" t="s">
        <v>265</v>
      </c>
      <c r="C9" s="47" t="s">
        <v>36</v>
      </c>
      <c r="D9" s="48" t="s">
        <v>266</v>
      </c>
      <c r="E9" s="48" t="s">
        <v>267</v>
      </c>
      <c r="F9" s="48" t="s">
        <v>210</v>
      </c>
      <c r="G9" s="49">
        <v>42004</v>
      </c>
      <c r="H9" s="204" t="s">
        <v>51</v>
      </c>
      <c r="I9" s="48" t="s">
        <v>212</v>
      </c>
      <c r="J9" s="48" t="s">
        <v>211</v>
      </c>
      <c r="K9" s="42"/>
      <c r="L9" s="42"/>
      <c r="M9" s="42"/>
      <c r="N9" s="42"/>
    </row>
    <row r="10" spans="1:14" s="43" customFormat="1" ht="59.25" customHeight="1">
      <c r="A10" s="207"/>
      <c r="B10" s="208" t="s">
        <v>28</v>
      </c>
      <c r="C10" s="207" t="s">
        <v>37</v>
      </c>
      <c r="D10" s="48" t="s">
        <v>213</v>
      </c>
      <c r="E10" s="48" t="s">
        <v>214</v>
      </c>
      <c r="F10" s="48" t="s">
        <v>215</v>
      </c>
      <c r="G10" s="49">
        <v>42004</v>
      </c>
      <c r="H10" s="205"/>
      <c r="I10" s="48" t="s">
        <v>212</v>
      </c>
      <c r="J10" s="48" t="s">
        <v>216</v>
      </c>
      <c r="K10" s="30"/>
      <c r="L10" s="28"/>
      <c r="M10" s="28"/>
      <c r="N10" s="28"/>
    </row>
    <row r="11" spans="1:14" s="43" customFormat="1" ht="45">
      <c r="A11" s="207"/>
      <c r="B11" s="208"/>
      <c r="C11" s="207"/>
      <c r="D11" s="48" t="s">
        <v>217</v>
      </c>
      <c r="E11" s="48" t="s">
        <v>218</v>
      </c>
      <c r="F11" s="48" t="s">
        <v>219</v>
      </c>
      <c r="G11" s="49">
        <v>41670</v>
      </c>
      <c r="H11" s="205"/>
      <c r="I11" s="48" t="s">
        <v>212</v>
      </c>
      <c r="J11" s="48" t="s">
        <v>220</v>
      </c>
      <c r="K11" s="30"/>
      <c r="L11" s="28"/>
      <c r="M11" s="28"/>
      <c r="N11" s="28"/>
    </row>
    <row r="12" spans="1:14" s="43" customFormat="1" ht="41.85" customHeight="1">
      <c r="A12" s="207"/>
      <c r="B12" s="208"/>
      <c r="C12" s="207"/>
      <c r="D12" s="35" t="s">
        <v>221</v>
      </c>
      <c r="E12" s="35" t="s">
        <v>222</v>
      </c>
      <c r="F12" s="35" t="s">
        <v>223</v>
      </c>
      <c r="G12" s="49">
        <v>42004</v>
      </c>
      <c r="H12" s="205"/>
      <c r="I12" s="48" t="s">
        <v>212</v>
      </c>
      <c r="J12" s="48" t="s">
        <v>224</v>
      </c>
      <c r="K12" s="30"/>
      <c r="L12" s="28"/>
      <c r="M12" s="28"/>
      <c r="N12" s="28"/>
    </row>
    <row r="13" spans="1:14" s="43" customFormat="1" ht="50.65" customHeight="1">
      <c r="A13" s="207"/>
      <c r="B13" s="208"/>
      <c r="C13" s="207"/>
      <c r="D13" s="48" t="s">
        <v>225</v>
      </c>
      <c r="E13" s="28" t="s">
        <v>226</v>
      </c>
      <c r="F13" s="28" t="s">
        <v>227</v>
      </c>
      <c r="G13" s="49">
        <v>42004</v>
      </c>
      <c r="H13" s="205"/>
      <c r="I13" s="48" t="s">
        <v>212</v>
      </c>
      <c r="J13" s="48" t="s">
        <v>224</v>
      </c>
      <c r="K13" s="30"/>
      <c r="L13" s="28"/>
      <c r="M13" s="28"/>
      <c r="N13" s="28"/>
    </row>
    <row r="14" spans="1:14" s="43" customFormat="1" ht="96.75" customHeight="1">
      <c r="A14" s="207"/>
      <c r="B14" s="50" t="s">
        <v>23</v>
      </c>
      <c r="C14" s="207"/>
      <c r="D14" s="48" t="s">
        <v>228</v>
      </c>
      <c r="E14" s="28" t="s">
        <v>229</v>
      </c>
      <c r="F14" s="48" t="s">
        <v>230</v>
      </c>
      <c r="G14" s="49">
        <v>42004</v>
      </c>
      <c r="H14" s="205"/>
      <c r="I14" s="48" t="s">
        <v>212</v>
      </c>
      <c r="J14" s="48" t="s">
        <v>231</v>
      </c>
      <c r="K14" s="30"/>
      <c r="L14" s="28"/>
      <c r="M14" s="28"/>
      <c r="N14" s="28"/>
    </row>
    <row r="15" spans="1:14" s="43" customFormat="1" ht="87.75" customHeight="1">
      <c r="A15" s="207"/>
      <c r="B15" s="209" t="s">
        <v>232</v>
      </c>
      <c r="C15" s="209" t="s">
        <v>36</v>
      </c>
      <c r="D15" s="48" t="s">
        <v>233</v>
      </c>
      <c r="E15" s="48" t="s">
        <v>234</v>
      </c>
      <c r="F15" s="48" t="s">
        <v>219</v>
      </c>
      <c r="G15" s="49">
        <v>42004</v>
      </c>
      <c r="H15" s="205"/>
      <c r="I15" s="48" t="s">
        <v>212</v>
      </c>
      <c r="J15" s="48" t="s">
        <v>220</v>
      </c>
      <c r="K15" s="30"/>
      <c r="L15" s="28"/>
      <c r="M15" s="28"/>
      <c r="N15" s="28"/>
    </row>
    <row r="16" spans="1:14" s="43" customFormat="1" ht="45">
      <c r="A16" s="207"/>
      <c r="B16" s="209"/>
      <c r="C16" s="209"/>
      <c r="D16" s="48" t="s">
        <v>235</v>
      </c>
      <c r="E16" s="48" t="s">
        <v>236</v>
      </c>
      <c r="F16" s="48" t="s">
        <v>237</v>
      </c>
      <c r="G16" s="49">
        <v>42004</v>
      </c>
      <c r="H16" s="205"/>
      <c r="I16" s="48" t="s">
        <v>212</v>
      </c>
      <c r="J16" s="48" t="s">
        <v>220</v>
      </c>
      <c r="K16" s="30"/>
      <c r="L16" s="28"/>
      <c r="M16" s="28"/>
      <c r="N16" s="28"/>
    </row>
    <row r="17" spans="1:14" s="43" customFormat="1" ht="40.35" customHeight="1">
      <c r="A17" s="207"/>
      <c r="B17" s="209"/>
      <c r="C17" s="209"/>
      <c r="D17" s="48" t="s">
        <v>238</v>
      </c>
      <c r="E17" s="48" t="s">
        <v>239</v>
      </c>
      <c r="F17" s="48" t="s">
        <v>240</v>
      </c>
      <c r="G17" s="49">
        <v>42004</v>
      </c>
      <c r="H17" s="205"/>
      <c r="I17" s="48"/>
      <c r="J17" s="48" t="s">
        <v>231</v>
      </c>
      <c r="K17" s="30"/>
      <c r="L17" s="28"/>
      <c r="M17" s="28"/>
      <c r="N17" s="28"/>
    </row>
    <row r="18" spans="1:14" s="43" customFormat="1" ht="45">
      <c r="A18" s="207"/>
      <c r="B18" s="209"/>
      <c r="C18" s="209"/>
      <c r="D18" s="48" t="s">
        <v>241</v>
      </c>
      <c r="E18" s="48" t="s">
        <v>242</v>
      </c>
      <c r="F18" s="48" t="s">
        <v>243</v>
      </c>
      <c r="G18" s="49">
        <v>42004</v>
      </c>
      <c r="H18" s="205"/>
      <c r="I18" s="48" t="s">
        <v>212</v>
      </c>
      <c r="J18" s="48" t="s">
        <v>220</v>
      </c>
      <c r="K18" s="30"/>
      <c r="L18" s="28"/>
      <c r="M18" s="28"/>
      <c r="N18" s="28"/>
    </row>
    <row r="19" spans="1:14" s="43" customFormat="1" ht="45">
      <c r="A19" s="207"/>
      <c r="B19" s="209"/>
      <c r="C19" s="209"/>
      <c r="D19" s="48" t="s">
        <v>244</v>
      </c>
      <c r="E19" s="48" t="s">
        <v>245</v>
      </c>
      <c r="F19" s="48" t="s">
        <v>243</v>
      </c>
      <c r="G19" s="49">
        <v>42004</v>
      </c>
      <c r="H19" s="205"/>
      <c r="I19" s="48" t="s">
        <v>212</v>
      </c>
      <c r="J19" s="48" t="s">
        <v>220</v>
      </c>
      <c r="K19" s="30"/>
      <c r="L19" s="28"/>
      <c r="M19" s="28"/>
      <c r="N19" s="28"/>
    </row>
    <row r="20" spans="1:14" s="43" customFormat="1" ht="74.25" customHeight="1">
      <c r="A20" s="207"/>
      <c r="B20" s="48" t="s">
        <v>29</v>
      </c>
      <c r="C20" s="48" t="s">
        <v>36</v>
      </c>
      <c r="D20" s="48" t="s">
        <v>246</v>
      </c>
      <c r="E20" s="28" t="s">
        <v>247</v>
      </c>
      <c r="F20" s="54" t="s">
        <v>248</v>
      </c>
      <c r="G20" s="49">
        <v>42004</v>
      </c>
      <c r="H20" s="205"/>
      <c r="I20" s="48" t="s">
        <v>212</v>
      </c>
      <c r="J20" s="51" t="s">
        <v>249</v>
      </c>
      <c r="K20" s="30"/>
      <c r="L20" s="28"/>
      <c r="M20" s="28"/>
      <c r="N20" s="28"/>
    </row>
    <row r="21" spans="1:14" s="43" customFormat="1" ht="94.9" customHeight="1">
      <c r="A21" s="207"/>
      <c r="B21" s="48" t="s">
        <v>47</v>
      </c>
      <c r="C21" s="48" t="s">
        <v>37</v>
      </c>
      <c r="D21" s="48" t="s">
        <v>250</v>
      </c>
      <c r="E21" s="28" t="s">
        <v>251</v>
      </c>
      <c r="F21" s="48" t="s">
        <v>252</v>
      </c>
      <c r="G21" s="49">
        <v>42004</v>
      </c>
      <c r="H21" s="206"/>
      <c r="I21" s="48" t="s">
        <v>212</v>
      </c>
      <c r="J21" s="48" t="s">
        <v>253</v>
      </c>
      <c r="K21" s="30"/>
      <c r="L21" s="28"/>
      <c r="M21" s="28"/>
      <c r="N21" s="28"/>
    </row>
    <row r="22" spans="1:14" s="43" customFormat="1" ht="49.35" customHeight="1">
      <c r="A22" s="207"/>
      <c r="B22" s="207" t="s">
        <v>28</v>
      </c>
      <c r="C22" s="207" t="s">
        <v>37</v>
      </c>
      <c r="D22" s="48" t="s">
        <v>254</v>
      </c>
      <c r="E22" s="28" t="s">
        <v>255</v>
      </c>
      <c r="F22" s="48" t="s">
        <v>256</v>
      </c>
      <c r="G22" s="49">
        <v>42004</v>
      </c>
      <c r="H22" s="52" t="s">
        <v>258</v>
      </c>
      <c r="I22" s="48" t="s">
        <v>212</v>
      </c>
      <c r="J22" s="48" t="s">
        <v>257</v>
      </c>
      <c r="K22" s="30"/>
      <c r="L22" s="28"/>
      <c r="M22" s="28"/>
      <c r="N22" s="28"/>
    </row>
    <row r="23" spans="1:14" s="43" customFormat="1" ht="61.7" customHeight="1">
      <c r="A23" s="207"/>
      <c r="B23" s="207"/>
      <c r="C23" s="207"/>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192" t="s">
        <v>212</v>
      </c>
      <c r="C29" s="192"/>
      <c r="D29" s="192"/>
      <c r="J29" s="1"/>
      <c r="K29" s="1"/>
    </row>
  </sheetData>
  <sheetProtection selectLockedCells="1" selectUnlockedCells="1"/>
  <mergeCells count="26">
    <mergeCell ref="H7:H8"/>
    <mergeCell ref="I7:I8"/>
    <mergeCell ref="K7:L7"/>
    <mergeCell ref="M7:N7"/>
    <mergeCell ref="A7:A8"/>
    <mergeCell ref="B7:B8"/>
    <mergeCell ref="C7:C8"/>
    <mergeCell ref="D7:D8"/>
    <mergeCell ref="E7:E8"/>
    <mergeCell ref="F7:F8"/>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199" t="s">
        <v>10</v>
      </c>
      <c r="B1" s="199"/>
      <c r="C1" s="199"/>
      <c r="D1" s="199"/>
      <c r="E1" s="199"/>
      <c r="F1" s="199"/>
      <c r="G1" s="199"/>
      <c r="H1" s="199"/>
      <c r="I1" s="199"/>
      <c r="J1" s="199"/>
      <c r="K1" s="199"/>
      <c r="L1" s="199"/>
      <c r="M1" s="199"/>
      <c r="N1" s="199"/>
    </row>
    <row r="2" spans="1:14" ht="35.25" customHeight="1">
      <c r="A2" s="17" t="s">
        <v>3</v>
      </c>
      <c r="B2" s="191" t="s">
        <v>0</v>
      </c>
      <c r="C2" s="191"/>
      <c r="D2" s="191"/>
      <c r="E2" s="191"/>
      <c r="F2" s="191"/>
      <c r="G2" s="191"/>
      <c r="H2" s="191"/>
      <c r="I2" s="191"/>
      <c r="J2" s="191"/>
      <c r="K2" s="191"/>
      <c r="L2" s="191"/>
      <c r="M2" s="191"/>
      <c r="N2" s="191"/>
    </row>
    <row r="3" spans="1:14" ht="35.25" customHeight="1">
      <c r="A3" s="17" t="s">
        <v>4</v>
      </c>
      <c r="B3" s="191" t="s">
        <v>1</v>
      </c>
      <c r="C3" s="191"/>
      <c r="D3" s="191"/>
      <c r="E3" s="191"/>
      <c r="F3" s="191"/>
      <c r="G3" s="191"/>
      <c r="H3" s="191"/>
      <c r="I3" s="191"/>
      <c r="J3" s="191"/>
      <c r="K3" s="191"/>
      <c r="L3" s="191"/>
      <c r="M3" s="191"/>
      <c r="N3" s="191"/>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191" t="s">
        <v>200</v>
      </c>
      <c r="C6" s="191"/>
      <c r="D6" s="191"/>
      <c r="E6" s="191"/>
      <c r="F6" s="191"/>
      <c r="G6" s="191"/>
      <c r="H6" s="191" t="s">
        <v>201</v>
      </c>
      <c r="I6" s="191"/>
      <c r="J6" s="203"/>
      <c r="K6" s="203"/>
      <c r="L6" s="203"/>
      <c r="M6" s="203"/>
      <c r="N6" s="203"/>
    </row>
    <row r="7" spans="1:14" s="2" customFormat="1" ht="24" customHeight="1">
      <c r="A7" s="190" t="s">
        <v>190</v>
      </c>
      <c r="B7" s="190" t="s">
        <v>191</v>
      </c>
      <c r="C7" s="190" t="s">
        <v>192</v>
      </c>
      <c r="D7" s="190" t="s">
        <v>12</v>
      </c>
      <c r="E7" s="190" t="s">
        <v>13</v>
      </c>
      <c r="F7" s="190" t="s">
        <v>2</v>
      </c>
      <c r="G7" s="190" t="s">
        <v>9</v>
      </c>
      <c r="H7" s="190" t="s">
        <v>193</v>
      </c>
      <c r="I7" s="190" t="s">
        <v>7</v>
      </c>
      <c r="J7" s="190" t="s">
        <v>108</v>
      </c>
      <c r="K7" s="190" t="s">
        <v>269</v>
      </c>
      <c r="L7" s="190"/>
      <c r="M7" s="190" t="s">
        <v>270</v>
      </c>
      <c r="N7" s="190"/>
    </row>
    <row r="8" spans="1:14" ht="15.75">
      <c r="A8" s="190"/>
      <c r="B8" s="190"/>
      <c r="C8" s="190"/>
      <c r="D8" s="190"/>
      <c r="E8" s="190"/>
      <c r="F8" s="190"/>
      <c r="G8" s="190"/>
      <c r="H8" s="190"/>
      <c r="I8" s="190"/>
      <c r="J8" s="190"/>
      <c r="K8" s="21" t="s">
        <v>14</v>
      </c>
      <c r="L8" s="53" t="s">
        <v>272</v>
      </c>
      <c r="M8" s="21" t="s">
        <v>14</v>
      </c>
      <c r="N8" s="53" t="s">
        <v>272</v>
      </c>
    </row>
    <row r="9" spans="1:14" ht="58.5" customHeight="1">
      <c r="A9" s="191" t="s">
        <v>109</v>
      </c>
      <c r="B9" s="191" t="s">
        <v>110</v>
      </c>
      <c r="C9" s="203" t="s">
        <v>111</v>
      </c>
      <c r="D9" s="28" t="s">
        <v>112</v>
      </c>
      <c r="E9" s="28" t="s">
        <v>113</v>
      </c>
      <c r="F9" s="28" t="s">
        <v>114</v>
      </c>
      <c r="G9" s="40" t="s">
        <v>116</v>
      </c>
      <c r="H9" s="17" t="s">
        <v>117</v>
      </c>
      <c r="I9" s="17" t="s">
        <v>118</v>
      </c>
      <c r="J9" s="28" t="s">
        <v>115</v>
      </c>
      <c r="K9" s="17"/>
      <c r="L9" s="17"/>
      <c r="M9" s="17"/>
      <c r="N9" s="17"/>
    </row>
    <row r="10" spans="1:14" ht="66" customHeight="1">
      <c r="A10" s="191"/>
      <c r="B10" s="191"/>
      <c r="C10" s="203"/>
      <c r="D10" s="28" t="s">
        <v>119</v>
      </c>
      <c r="E10" s="28" t="s">
        <v>120</v>
      </c>
      <c r="F10" s="28" t="s">
        <v>121</v>
      </c>
      <c r="G10" s="40" t="s">
        <v>116</v>
      </c>
      <c r="H10" s="17" t="s">
        <v>117</v>
      </c>
      <c r="I10" s="17" t="s">
        <v>123</v>
      </c>
      <c r="J10" s="28" t="s">
        <v>122</v>
      </c>
      <c r="K10" s="17"/>
      <c r="L10" s="17"/>
      <c r="M10" s="17"/>
      <c r="N10" s="17"/>
    </row>
    <row r="11" spans="1:14" ht="99" customHeight="1">
      <c r="A11" s="191"/>
      <c r="B11" s="191"/>
      <c r="C11" s="203"/>
      <c r="D11" s="29" t="s">
        <v>124</v>
      </c>
      <c r="E11" s="39" t="s">
        <v>194</v>
      </c>
      <c r="F11" s="28" t="s">
        <v>195</v>
      </c>
      <c r="G11" s="40" t="s">
        <v>116</v>
      </c>
      <c r="H11" s="17" t="s">
        <v>117</v>
      </c>
      <c r="I11" s="28" t="s">
        <v>126</v>
      </c>
      <c r="J11" s="28" t="s">
        <v>125</v>
      </c>
      <c r="K11" s="31"/>
      <c r="L11" s="17"/>
      <c r="M11" s="17"/>
      <c r="N11" s="17"/>
    </row>
    <row r="12" spans="1:14" ht="89.25" customHeight="1">
      <c r="A12" s="191"/>
      <c r="B12" s="191"/>
      <c r="C12" s="203"/>
      <c r="D12" s="29" t="s">
        <v>127</v>
      </c>
      <c r="E12" s="28" t="s">
        <v>128</v>
      </c>
      <c r="F12" s="28" t="s">
        <v>129</v>
      </c>
      <c r="G12" s="40" t="s">
        <v>116</v>
      </c>
      <c r="H12" s="17" t="s">
        <v>268</v>
      </c>
      <c r="I12" s="28" t="s">
        <v>131</v>
      </c>
      <c r="J12" s="28" t="s">
        <v>130</v>
      </c>
      <c r="K12" s="31"/>
      <c r="L12" s="17"/>
      <c r="M12" s="17"/>
      <c r="N12" s="17"/>
    </row>
    <row r="13" spans="1:14" ht="36.75" customHeight="1">
      <c r="A13" s="191"/>
      <c r="B13" s="191"/>
      <c r="C13" s="203"/>
      <c r="D13" s="211" t="s">
        <v>132</v>
      </c>
      <c r="E13" s="28" t="s">
        <v>133</v>
      </c>
      <c r="F13" s="28" t="s">
        <v>134</v>
      </c>
      <c r="G13" s="40" t="s">
        <v>116</v>
      </c>
      <c r="H13" s="17" t="s">
        <v>117</v>
      </c>
      <c r="I13" s="28" t="s">
        <v>135</v>
      </c>
      <c r="J13" s="28" t="s">
        <v>130</v>
      </c>
      <c r="K13" s="31"/>
      <c r="L13" s="17"/>
      <c r="M13" s="17"/>
      <c r="N13" s="17"/>
    </row>
    <row r="14" spans="1:14" ht="39" customHeight="1">
      <c r="A14" s="191"/>
      <c r="B14" s="191"/>
      <c r="C14" s="203"/>
      <c r="D14" s="211"/>
      <c r="E14" s="28" t="s">
        <v>136</v>
      </c>
      <c r="F14" s="28" t="s">
        <v>137</v>
      </c>
      <c r="G14" s="40" t="s">
        <v>116</v>
      </c>
      <c r="H14" s="32" t="s">
        <v>139</v>
      </c>
      <c r="I14" s="28" t="s">
        <v>135</v>
      </c>
      <c r="J14" s="28" t="s">
        <v>138</v>
      </c>
      <c r="K14" s="31"/>
      <c r="L14" s="17"/>
      <c r="M14" s="17"/>
      <c r="N14" s="17"/>
    </row>
    <row r="15" spans="1:14" ht="86.25" customHeight="1">
      <c r="A15" s="191"/>
      <c r="B15" s="191"/>
      <c r="C15" s="203"/>
      <c r="D15" s="29" t="s">
        <v>140</v>
      </c>
      <c r="E15" s="28" t="s">
        <v>141</v>
      </c>
      <c r="F15" s="28" t="s">
        <v>142</v>
      </c>
      <c r="G15" s="40" t="s">
        <v>116</v>
      </c>
      <c r="H15" s="17" t="s">
        <v>268</v>
      </c>
      <c r="I15" s="28" t="s">
        <v>144</v>
      </c>
      <c r="J15" s="28" t="s">
        <v>143</v>
      </c>
      <c r="K15" s="31"/>
      <c r="L15" s="17"/>
      <c r="M15" s="17"/>
      <c r="N15" s="17"/>
    </row>
    <row r="16" spans="1:14" ht="66" customHeight="1">
      <c r="A16" s="191"/>
      <c r="B16" s="191"/>
      <c r="C16" s="203"/>
      <c r="D16" s="29" t="s">
        <v>145</v>
      </c>
      <c r="E16" s="28" t="s">
        <v>146</v>
      </c>
      <c r="F16" s="28" t="s">
        <v>147</v>
      </c>
      <c r="G16" s="40" t="s">
        <v>116</v>
      </c>
      <c r="H16" s="17" t="s">
        <v>117</v>
      </c>
      <c r="I16" s="28" t="s">
        <v>123</v>
      </c>
      <c r="J16" s="28" t="s">
        <v>148</v>
      </c>
      <c r="K16" s="31"/>
      <c r="L16" s="17"/>
      <c r="M16" s="17"/>
      <c r="N16" s="17"/>
    </row>
    <row r="17" spans="1:14" ht="66" customHeight="1">
      <c r="A17" s="191"/>
      <c r="B17" s="191"/>
      <c r="C17" s="203"/>
      <c r="D17" s="29" t="s">
        <v>149</v>
      </c>
      <c r="E17" s="28" t="s">
        <v>150</v>
      </c>
      <c r="F17" s="28" t="s">
        <v>151</v>
      </c>
      <c r="G17" s="40" t="s">
        <v>116</v>
      </c>
      <c r="H17" s="17" t="s">
        <v>117</v>
      </c>
      <c r="I17" s="28" t="s">
        <v>123</v>
      </c>
      <c r="J17" s="28" t="s">
        <v>152</v>
      </c>
      <c r="K17" s="31"/>
      <c r="L17" s="17"/>
      <c r="M17" s="17"/>
      <c r="N17" s="17"/>
    </row>
    <row r="18" spans="1:14" ht="171" customHeight="1">
      <c r="A18" s="191"/>
      <c r="B18" s="191"/>
      <c r="C18" s="203"/>
      <c r="D18" s="33" t="s">
        <v>153</v>
      </c>
      <c r="E18" s="34" t="s">
        <v>196</v>
      </c>
      <c r="F18" s="34" t="s">
        <v>154</v>
      </c>
      <c r="G18" s="17" t="s">
        <v>197</v>
      </c>
      <c r="H18" s="17" t="s">
        <v>268</v>
      </c>
      <c r="I18" s="36" t="s">
        <v>123</v>
      </c>
      <c r="J18" s="35" t="s">
        <v>155</v>
      </c>
      <c r="K18" s="31"/>
      <c r="L18" s="17"/>
      <c r="M18" s="17"/>
      <c r="N18" s="17"/>
    </row>
    <row r="19" spans="1:14" ht="90" customHeight="1">
      <c r="A19" s="191" t="s">
        <v>19</v>
      </c>
      <c r="B19" s="191"/>
      <c r="C19" s="203"/>
      <c r="D19" s="37" t="s">
        <v>156</v>
      </c>
      <c r="E19" s="17" t="s">
        <v>157</v>
      </c>
      <c r="F19" s="17" t="s">
        <v>158</v>
      </c>
      <c r="G19" s="40" t="s">
        <v>116</v>
      </c>
      <c r="H19" s="17" t="s">
        <v>117</v>
      </c>
      <c r="I19" s="36"/>
      <c r="J19" s="17" t="s">
        <v>159</v>
      </c>
      <c r="K19" s="31"/>
      <c r="L19" s="17"/>
      <c r="M19" s="17"/>
      <c r="N19" s="17"/>
    </row>
    <row r="20" spans="1:14" ht="87" customHeight="1">
      <c r="A20" s="191"/>
      <c r="B20" s="191"/>
      <c r="C20" s="203"/>
      <c r="D20" s="38" t="s">
        <v>160</v>
      </c>
      <c r="E20" s="38" t="s">
        <v>161</v>
      </c>
      <c r="F20" s="38" t="s">
        <v>162</v>
      </c>
      <c r="G20" s="40" t="s">
        <v>116</v>
      </c>
      <c r="H20" s="38" t="s">
        <v>117</v>
      </c>
      <c r="I20" s="17" t="s">
        <v>123</v>
      </c>
      <c r="J20" s="38" t="s">
        <v>163</v>
      </c>
      <c r="K20" s="30"/>
      <c r="L20" s="17"/>
      <c r="M20" s="17"/>
      <c r="N20" s="17"/>
    </row>
    <row r="21" spans="1:14" ht="95.25" customHeight="1">
      <c r="A21" s="191"/>
      <c r="B21" s="191"/>
      <c r="C21" s="203"/>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192" t="s">
        <v>203</v>
      </c>
      <c r="C27" s="192"/>
      <c r="D27" s="192"/>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199" t="s">
        <v>10</v>
      </c>
      <c r="B1" s="199"/>
      <c r="C1" s="199"/>
      <c r="D1" s="199"/>
      <c r="E1" s="199"/>
      <c r="F1" s="199"/>
      <c r="G1" s="199"/>
      <c r="H1" s="199"/>
      <c r="I1" s="199"/>
      <c r="J1" s="199"/>
      <c r="K1" s="199"/>
      <c r="L1" s="199"/>
      <c r="M1" s="199"/>
      <c r="N1" s="199"/>
    </row>
    <row r="2" spans="1:14" ht="32.25" customHeight="1">
      <c r="A2" s="20" t="s">
        <v>3</v>
      </c>
      <c r="B2" s="191" t="s">
        <v>0</v>
      </c>
      <c r="C2" s="191"/>
      <c r="D2" s="191"/>
      <c r="E2" s="191"/>
      <c r="F2" s="191"/>
      <c r="G2" s="191"/>
      <c r="H2" s="191"/>
      <c r="I2" s="191"/>
      <c r="J2" s="191"/>
      <c r="K2" s="191"/>
      <c r="L2" s="191"/>
      <c r="M2" s="191"/>
      <c r="N2" s="191"/>
    </row>
    <row r="3" spans="1:14" ht="32.25" customHeight="1">
      <c r="A3" s="20" t="s">
        <v>4</v>
      </c>
      <c r="B3" s="191" t="s">
        <v>1</v>
      </c>
      <c r="C3" s="191"/>
      <c r="D3" s="191"/>
      <c r="E3" s="191"/>
      <c r="F3" s="191"/>
      <c r="G3" s="191"/>
      <c r="H3" s="191"/>
      <c r="I3" s="191"/>
      <c r="J3" s="191"/>
      <c r="K3" s="191"/>
      <c r="L3" s="191"/>
      <c r="M3" s="191"/>
      <c r="N3" s="191"/>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191" t="s">
        <v>200</v>
      </c>
      <c r="C6" s="191"/>
      <c r="D6" s="191"/>
      <c r="E6" s="191"/>
      <c r="F6" s="191"/>
      <c r="G6" s="191"/>
      <c r="H6" s="191" t="s">
        <v>201</v>
      </c>
      <c r="I6" s="191"/>
      <c r="J6" s="203"/>
      <c r="K6" s="203"/>
      <c r="L6" s="203"/>
      <c r="M6" s="203"/>
      <c r="N6" s="203"/>
    </row>
    <row r="7" spans="1:14" s="2" customFormat="1" ht="24" customHeight="1">
      <c r="A7" s="190" t="s">
        <v>190</v>
      </c>
      <c r="B7" s="190" t="s">
        <v>191</v>
      </c>
      <c r="C7" s="190" t="s">
        <v>192</v>
      </c>
      <c r="D7" s="190" t="s">
        <v>12</v>
      </c>
      <c r="E7" s="190" t="s">
        <v>13</v>
      </c>
      <c r="F7" s="190" t="s">
        <v>2</v>
      </c>
      <c r="G7" s="190" t="s">
        <v>9</v>
      </c>
      <c r="H7" s="190" t="s">
        <v>193</v>
      </c>
      <c r="I7" s="190" t="s">
        <v>7</v>
      </c>
      <c r="J7" s="190" t="s">
        <v>72</v>
      </c>
      <c r="K7" s="190" t="s">
        <v>269</v>
      </c>
      <c r="L7" s="190"/>
      <c r="M7" s="190" t="s">
        <v>270</v>
      </c>
      <c r="N7" s="190"/>
    </row>
    <row r="8" spans="1:14" ht="31.5">
      <c r="A8" s="190"/>
      <c r="B8" s="190"/>
      <c r="C8" s="190"/>
      <c r="D8" s="190"/>
      <c r="E8" s="190"/>
      <c r="F8" s="190"/>
      <c r="G8" s="190"/>
      <c r="H8" s="190"/>
      <c r="I8" s="190"/>
      <c r="J8" s="190"/>
      <c r="K8" s="21" t="s">
        <v>14</v>
      </c>
      <c r="L8" s="53" t="s">
        <v>272</v>
      </c>
      <c r="M8" s="21" t="s">
        <v>14</v>
      </c>
      <c r="N8" s="53" t="s">
        <v>272</v>
      </c>
    </row>
    <row r="9" spans="1:14" ht="101.25" customHeight="1">
      <c r="A9" s="196" t="s">
        <v>15</v>
      </c>
      <c r="B9" s="196" t="s">
        <v>28</v>
      </c>
      <c r="C9" s="196" t="s">
        <v>37</v>
      </c>
      <c r="D9" s="191" t="s">
        <v>168</v>
      </c>
      <c r="E9" s="20" t="s">
        <v>169</v>
      </c>
      <c r="F9" s="20" t="s">
        <v>170</v>
      </c>
      <c r="G9" s="22">
        <v>41974</v>
      </c>
      <c r="H9" s="212" t="s">
        <v>51</v>
      </c>
      <c r="I9" s="20" t="s">
        <v>172</v>
      </c>
      <c r="J9" s="20" t="s">
        <v>171</v>
      </c>
      <c r="K9" s="20"/>
      <c r="L9" s="20"/>
      <c r="M9" s="20"/>
      <c r="N9" s="20"/>
    </row>
    <row r="10" spans="1:14" ht="82.5" customHeight="1">
      <c r="A10" s="197"/>
      <c r="B10" s="197"/>
      <c r="C10" s="197"/>
      <c r="D10" s="191"/>
      <c r="E10" s="20" t="s">
        <v>173</v>
      </c>
      <c r="F10" s="20" t="s">
        <v>174</v>
      </c>
      <c r="G10" s="22">
        <v>41974</v>
      </c>
      <c r="H10" s="213"/>
      <c r="I10" s="20" t="s">
        <v>172</v>
      </c>
      <c r="J10" s="20" t="s">
        <v>175</v>
      </c>
      <c r="K10" s="20"/>
      <c r="L10" s="20"/>
      <c r="M10" s="20"/>
      <c r="N10" s="20"/>
    </row>
    <row r="11" spans="1:14" ht="95.25" customHeight="1">
      <c r="A11" s="197"/>
      <c r="B11" s="197"/>
      <c r="C11" s="197"/>
      <c r="D11" s="20" t="s">
        <v>176</v>
      </c>
      <c r="E11" s="20" t="s">
        <v>177</v>
      </c>
      <c r="F11" s="20" t="s">
        <v>178</v>
      </c>
      <c r="G11" s="22">
        <v>41974</v>
      </c>
      <c r="H11" s="213"/>
      <c r="I11" s="20" t="s">
        <v>172</v>
      </c>
      <c r="J11" s="20" t="s">
        <v>179</v>
      </c>
      <c r="K11" s="20"/>
      <c r="L11" s="20"/>
      <c r="M11" s="20"/>
      <c r="N11" s="20"/>
    </row>
    <row r="12" spans="1:14" ht="68.25" customHeight="1">
      <c r="A12" s="197"/>
      <c r="B12" s="197"/>
      <c r="C12" s="197"/>
      <c r="D12" s="20" t="s">
        <v>180</v>
      </c>
      <c r="E12" s="20" t="s">
        <v>181</v>
      </c>
      <c r="F12" s="20" t="s">
        <v>182</v>
      </c>
      <c r="G12" s="22">
        <v>41974</v>
      </c>
      <c r="H12" s="213"/>
      <c r="I12" s="20" t="s">
        <v>172</v>
      </c>
      <c r="J12" s="20" t="s">
        <v>183</v>
      </c>
      <c r="K12" s="20"/>
      <c r="L12" s="20"/>
      <c r="M12" s="20"/>
      <c r="N12" s="20"/>
    </row>
    <row r="13" spans="1:14" ht="68.25" customHeight="1">
      <c r="A13" s="198"/>
      <c r="B13" s="198"/>
      <c r="C13" s="198"/>
      <c r="D13" s="20" t="s">
        <v>184</v>
      </c>
      <c r="E13" s="20" t="s">
        <v>185</v>
      </c>
      <c r="F13" s="20" t="s">
        <v>186</v>
      </c>
      <c r="G13" s="22">
        <v>41974</v>
      </c>
      <c r="H13" s="214"/>
      <c r="I13" s="20" t="s">
        <v>172</v>
      </c>
      <c r="J13" s="20" t="s">
        <v>187</v>
      </c>
      <c r="K13" s="20"/>
      <c r="L13" s="20"/>
      <c r="M13" s="20"/>
      <c r="N13" s="20"/>
    </row>
    <row r="19" spans="1:4" ht="18">
      <c r="A19" s="16" t="s">
        <v>11</v>
      </c>
      <c r="B19" s="41"/>
      <c r="C19" s="41"/>
      <c r="D19" s="41"/>
    </row>
    <row r="20" spans="1:4" ht="25.5" customHeight="1">
      <c r="A20" s="16"/>
      <c r="B20" s="192" t="s">
        <v>202</v>
      </c>
      <c r="C20" s="192"/>
      <c r="D20" s="192"/>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5.xml><?xml version="1.0" encoding="utf-8"?>
<worksheet xmlns="http://schemas.openxmlformats.org/spreadsheetml/2006/main" xmlns:r="http://schemas.openxmlformats.org/officeDocument/2006/relationships">
  <dimension ref="A1:P214"/>
  <sheetViews>
    <sheetView tabSelected="1" view="pageBreakPreview" zoomScale="60" zoomScaleNormal="75" zoomScalePageLayoutView="150" workbookViewId="0">
      <selection activeCell="B3" sqref="B3:O3"/>
    </sheetView>
  </sheetViews>
  <sheetFormatPr baseColWidth="10" defaultColWidth="11.42578125" defaultRowHeight="18"/>
  <cols>
    <col min="1" max="1" width="47" style="1" customWidth="1"/>
    <col min="2" max="2" width="32" style="1" customWidth="1"/>
    <col min="3" max="3" width="21.42578125" style="1" customWidth="1"/>
    <col min="4" max="4" width="43.5703125" style="1" customWidth="1"/>
    <col min="5" max="5" width="57.85546875" style="158" customWidth="1"/>
    <col min="6" max="6" width="44.7109375" style="158" customWidth="1"/>
    <col min="7" max="7" width="21.28515625" style="15" customWidth="1"/>
    <col min="8" max="8" width="37.85546875" style="1" customWidth="1"/>
    <col min="9" max="9" width="26.28515625" style="15" customWidth="1"/>
    <col min="10" max="10" width="34.140625" style="1" customWidth="1"/>
    <col min="11" max="11" width="69.7109375" style="16" customWidth="1"/>
    <col min="12" max="12" width="18.7109375" style="115" customWidth="1"/>
    <col min="13" max="13" width="38.5703125" style="171" customWidth="1"/>
    <col min="14" max="14" width="26.140625" style="1" hidden="1" customWidth="1"/>
    <col min="15" max="15" width="10.5703125" style="1" hidden="1" customWidth="1"/>
    <col min="16" max="16" width="26.5703125" style="16" customWidth="1"/>
    <col min="17" max="16384" width="11.42578125" style="1"/>
  </cols>
  <sheetData>
    <row r="1" spans="1:16" ht="98.25" customHeight="1">
      <c r="A1" s="199" t="s">
        <v>277</v>
      </c>
      <c r="B1" s="199"/>
      <c r="C1" s="199"/>
      <c r="D1" s="199"/>
      <c r="E1" s="199"/>
      <c r="F1" s="199"/>
      <c r="G1" s="199"/>
      <c r="H1" s="199"/>
      <c r="I1" s="199"/>
      <c r="J1" s="199"/>
      <c r="K1" s="199"/>
      <c r="L1" s="199"/>
      <c r="M1" s="199"/>
      <c r="N1" s="199"/>
      <c r="O1" s="199"/>
    </row>
    <row r="2" spans="1:16" ht="33" customHeight="1">
      <c r="A2" s="64" t="s">
        <v>3</v>
      </c>
      <c r="B2" s="226" t="s">
        <v>273</v>
      </c>
      <c r="C2" s="226"/>
      <c r="D2" s="226"/>
      <c r="E2" s="226"/>
      <c r="F2" s="226"/>
      <c r="G2" s="226"/>
      <c r="H2" s="226"/>
      <c r="I2" s="226"/>
      <c r="J2" s="226"/>
      <c r="K2" s="226"/>
      <c r="L2" s="226"/>
      <c r="M2" s="226"/>
      <c r="N2" s="226"/>
      <c r="O2" s="64"/>
    </row>
    <row r="3" spans="1:16" ht="27.75" customHeight="1">
      <c r="A3" s="64" t="s">
        <v>4</v>
      </c>
      <c r="B3" s="226" t="s">
        <v>1</v>
      </c>
      <c r="C3" s="226"/>
      <c r="D3" s="226"/>
      <c r="E3" s="226"/>
      <c r="F3" s="226"/>
      <c r="G3" s="226"/>
      <c r="H3" s="226"/>
      <c r="I3" s="226"/>
      <c r="J3" s="226"/>
      <c r="K3" s="226"/>
      <c r="L3" s="226"/>
      <c r="M3" s="226"/>
      <c r="N3" s="226"/>
      <c r="O3" s="226"/>
    </row>
    <row r="4" spans="1:16" s="3" customFormat="1">
      <c r="A4" s="4"/>
      <c r="B4" s="4"/>
      <c r="C4" s="4"/>
      <c r="D4" s="4"/>
      <c r="E4" s="238"/>
      <c r="F4" s="238"/>
      <c r="G4" s="4"/>
      <c r="H4" s="4"/>
      <c r="I4" s="4"/>
      <c r="J4" s="4"/>
      <c r="K4" s="55"/>
      <c r="L4" s="108"/>
      <c r="M4" s="169"/>
      <c r="N4" s="5"/>
      <c r="O4" s="5"/>
      <c r="P4" s="55"/>
    </row>
    <row r="5" spans="1:16" s="3" customFormat="1" ht="20.25">
      <c r="A5" s="18" t="s">
        <v>5</v>
      </c>
      <c r="B5" s="234" t="s">
        <v>305</v>
      </c>
      <c r="C5" s="234"/>
      <c r="D5" s="234"/>
      <c r="E5" s="234"/>
      <c r="F5" s="234"/>
      <c r="G5" s="234"/>
      <c r="H5" s="234"/>
      <c r="I5" s="234"/>
      <c r="J5" s="234"/>
      <c r="K5" s="55"/>
      <c r="L5" s="108"/>
      <c r="M5" s="170"/>
      <c r="N5" s="5"/>
      <c r="O5" s="59" t="s">
        <v>276</v>
      </c>
      <c r="P5" s="55"/>
    </row>
    <row r="6" spans="1:16" s="3" customFormat="1" ht="287.25" customHeight="1">
      <c r="A6" s="64" t="s">
        <v>8</v>
      </c>
      <c r="B6" s="228" t="s">
        <v>306</v>
      </c>
      <c r="C6" s="229"/>
      <c r="D6" s="229"/>
      <c r="E6" s="229"/>
      <c r="F6" s="229"/>
      <c r="G6" s="230"/>
      <c r="H6" s="231" t="s">
        <v>307</v>
      </c>
      <c r="I6" s="232"/>
      <c r="J6" s="232"/>
      <c r="K6" s="232"/>
      <c r="L6" s="232"/>
      <c r="M6" s="232"/>
      <c r="N6" s="58"/>
      <c r="O6" s="58"/>
      <c r="P6" s="55"/>
    </row>
    <row r="7" spans="1:16" s="2" customFormat="1" ht="71.25" customHeight="1">
      <c r="A7" s="65" t="s">
        <v>190</v>
      </c>
      <c r="B7" s="65" t="s">
        <v>191</v>
      </c>
      <c r="C7" s="65" t="s">
        <v>192</v>
      </c>
      <c r="D7" s="65" t="s">
        <v>12</v>
      </c>
      <c r="E7" s="149" t="s">
        <v>13</v>
      </c>
      <c r="F7" s="149" t="s">
        <v>2</v>
      </c>
      <c r="G7" s="65" t="s">
        <v>9</v>
      </c>
      <c r="H7" s="65" t="s">
        <v>193</v>
      </c>
      <c r="I7" s="65" t="s">
        <v>7</v>
      </c>
      <c r="J7" s="65" t="s">
        <v>72</v>
      </c>
      <c r="K7" s="233" t="s">
        <v>591</v>
      </c>
      <c r="L7" s="233"/>
      <c r="M7" s="233"/>
      <c r="N7" s="235" t="s">
        <v>275</v>
      </c>
      <c r="O7" s="235"/>
      <c r="P7" s="129"/>
    </row>
    <row r="8" spans="1:16" s="2" customFormat="1" ht="54">
      <c r="A8" s="236" t="s">
        <v>337</v>
      </c>
      <c r="B8" s="236"/>
      <c r="C8" s="236"/>
      <c r="D8" s="236"/>
      <c r="E8" s="236"/>
      <c r="F8" s="236"/>
      <c r="G8" s="236"/>
      <c r="H8" s="236"/>
      <c r="I8" s="236"/>
      <c r="J8" s="236"/>
      <c r="K8" s="110" t="s">
        <v>547</v>
      </c>
      <c r="L8" s="110" t="s">
        <v>548</v>
      </c>
      <c r="M8" s="110" t="s">
        <v>549</v>
      </c>
      <c r="N8" s="67"/>
      <c r="O8" s="122"/>
      <c r="P8" s="130" t="s">
        <v>592</v>
      </c>
    </row>
    <row r="9" spans="1:16" ht="121.5" customHeight="1">
      <c r="A9" s="69" t="s">
        <v>283</v>
      </c>
      <c r="B9" s="69" t="s">
        <v>308</v>
      </c>
      <c r="C9" s="70" t="s">
        <v>335</v>
      </c>
      <c r="D9" s="69" t="s">
        <v>309</v>
      </c>
      <c r="E9" s="150" t="s">
        <v>310</v>
      </c>
      <c r="F9" s="151" t="s">
        <v>311</v>
      </c>
      <c r="G9" s="73" t="s">
        <v>312</v>
      </c>
      <c r="H9" s="71" t="s">
        <v>313</v>
      </c>
      <c r="I9" s="73" t="s">
        <v>314</v>
      </c>
      <c r="J9" s="71" t="s">
        <v>315</v>
      </c>
      <c r="K9" s="109" t="s">
        <v>550</v>
      </c>
      <c r="L9" s="113">
        <v>1</v>
      </c>
      <c r="M9" s="112" t="s">
        <v>614</v>
      </c>
      <c r="N9" s="63"/>
      <c r="O9" s="62"/>
      <c r="P9" s="138"/>
    </row>
    <row r="10" spans="1:16" ht="180" customHeight="1">
      <c r="A10" s="69" t="s">
        <v>283</v>
      </c>
      <c r="B10" s="69" t="s">
        <v>308</v>
      </c>
      <c r="C10" s="70" t="s">
        <v>335</v>
      </c>
      <c r="D10" s="71" t="s">
        <v>316</v>
      </c>
      <c r="E10" s="151" t="s">
        <v>330</v>
      </c>
      <c r="F10" s="151" t="s">
        <v>329</v>
      </c>
      <c r="G10" s="72" t="s">
        <v>331</v>
      </c>
      <c r="H10" s="71" t="s">
        <v>317</v>
      </c>
      <c r="I10" s="73" t="s">
        <v>318</v>
      </c>
      <c r="J10" s="71" t="s">
        <v>319</v>
      </c>
      <c r="K10" s="109" t="s">
        <v>631</v>
      </c>
      <c r="L10" s="113">
        <v>1</v>
      </c>
      <c r="M10" s="112" t="s">
        <v>614</v>
      </c>
      <c r="N10" s="63"/>
      <c r="O10" s="62"/>
      <c r="P10" s="138"/>
    </row>
    <row r="11" spans="1:16" ht="112.5" customHeight="1">
      <c r="A11" s="69" t="s">
        <v>283</v>
      </c>
      <c r="B11" s="69" t="s">
        <v>292</v>
      </c>
      <c r="C11" s="70" t="s">
        <v>335</v>
      </c>
      <c r="D11" s="68" t="s">
        <v>332</v>
      </c>
      <c r="E11" s="152" t="s">
        <v>333</v>
      </c>
      <c r="F11" s="152" t="s">
        <v>334</v>
      </c>
      <c r="G11" s="73" t="s">
        <v>320</v>
      </c>
      <c r="H11" s="71" t="s">
        <v>313</v>
      </c>
      <c r="I11" s="73" t="s">
        <v>321</v>
      </c>
      <c r="J11" s="71" t="s">
        <v>378</v>
      </c>
      <c r="K11" s="109" t="s">
        <v>575</v>
      </c>
      <c r="L11" s="113">
        <v>1.04</v>
      </c>
      <c r="M11" s="112" t="s">
        <v>614</v>
      </c>
      <c r="N11" s="63"/>
      <c r="O11" s="62"/>
      <c r="P11" s="186"/>
    </row>
    <row r="12" spans="1:16" ht="99.75" customHeight="1">
      <c r="A12" s="69" t="s">
        <v>283</v>
      </c>
      <c r="B12" s="69" t="s">
        <v>308</v>
      </c>
      <c r="C12" s="70" t="s">
        <v>335</v>
      </c>
      <c r="D12" s="71" t="s">
        <v>323</v>
      </c>
      <c r="E12" s="151" t="s">
        <v>324</v>
      </c>
      <c r="F12" s="151" t="s">
        <v>325</v>
      </c>
      <c r="G12" s="72" t="s">
        <v>382</v>
      </c>
      <c r="H12" s="71" t="s">
        <v>326</v>
      </c>
      <c r="I12" s="73" t="s">
        <v>327</v>
      </c>
      <c r="J12" s="71" t="s">
        <v>328</v>
      </c>
      <c r="K12" s="109" t="s">
        <v>630</v>
      </c>
      <c r="L12" s="113">
        <v>1.03</v>
      </c>
      <c r="M12" s="112" t="s">
        <v>614</v>
      </c>
      <c r="N12" s="63"/>
      <c r="O12" s="62"/>
      <c r="P12" s="184">
        <f>SUM(L9+L10+L11+L12)/4</f>
        <v>1.0175000000000001</v>
      </c>
    </row>
    <row r="13" spans="1:16" ht="30.75" customHeight="1">
      <c r="A13" s="221" t="s">
        <v>336</v>
      </c>
      <c r="B13" s="221"/>
      <c r="C13" s="221"/>
      <c r="D13" s="221"/>
      <c r="E13" s="221"/>
      <c r="F13" s="221"/>
      <c r="G13" s="221"/>
      <c r="H13" s="221"/>
      <c r="I13" s="221"/>
      <c r="J13" s="221"/>
      <c r="K13" s="127" t="s">
        <v>547</v>
      </c>
      <c r="L13" s="127" t="s">
        <v>548</v>
      </c>
      <c r="M13" s="127" t="s">
        <v>549</v>
      </c>
      <c r="N13" s="63"/>
      <c r="O13" s="62"/>
      <c r="P13" s="130" t="s">
        <v>592</v>
      </c>
    </row>
    <row r="14" spans="1:16" ht="90" customHeight="1">
      <c r="A14" s="70" t="s">
        <v>283</v>
      </c>
      <c r="B14" s="69" t="s">
        <v>308</v>
      </c>
      <c r="C14" s="70" t="s">
        <v>300</v>
      </c>
      <c r="D14" s="69" t="s">
        <v>338</v>
      </c>
      <c r="E14" s="153" t="s">
        <v>359</v>
      </c>
      <c r="F14" s="151" t="s">
        <v>360</v>
      </c>
      <c r="G14" s="74" t="s">
        <v>320</v>
      </c>
      <c r="H14" s="69" t="s">
        <v>339</v>
      </c>
      <c r="I14" s="162" t="s">
        <v>339</v>
      </c>
      <c r="J14" s="71" t="s">
        <v>340</v>
      </c>
      <c r="K14" s="105" t="s">
        <v>596</v>
      </c>
      <c r="L14" s="163">
        <v>1</v>
      </c>
      <c r="M14" s="143" t="s">
        <v>614</v>
      </c>
      <c r="N14" s="109"/>
      <c r="O14" s="62"/>
      <c r="P14" s="138"/>
    </row>
    <row r="15" spans="1:16" ht="107.25" customHeight="1">
      <c r="A15" s="70" t="s">
        <v>283</v>
      </c>
      <c r="B15" s="69" t="s">
        <v>308</v>
      </c>
      <c r="C15" s="70" t="s">
        <v>300</v>
      </c>
      <c r="D15" s="69" t="s">
        <v>341</v>
      </c>
      <c r="E15" s="153" t="s">
        <v>342</v>
      </c>
      <c r="F15" s="153" t="s">
        <v>343</v>
      </c>
      <c r="G15" s="74" t="s">
        <v>344</v>
      </c>
      <c r="H15" s="69" t="s">
        <v>339</v>
      </c>
      <c r="I15" s="162" t="s">
        <v>339</v>
      </c>
      <c r="J15" s="71" t="s">
        <v>345</v>
      </c>
      <c r="K15" s="105" t="s">
        <v>634</v>
      </c>
      <c r="L15" s="128">
        <v>0.9</v>
      </c>
      <c r="M15" s="106" t="s">
        <v>614</v>
      </c>
      <c r="N15" s="109"/>
      <c r="O15" s="62"/>
      <c r="P15" s="185"/>
    </row>
    <row r="16" spans="1:16" ht="139.5" customHeight="1">
      <c r="A16" s="70" t="s">
        <v>283</v>
      </c>
      <c r="B16" s="69" t="s">
        <v>308</v>
      </c>
      <c r="C16" s="70" t="s">
        <v>300</v>
      </c>
      <c r="D16" s="69" t="s">
        <v>346</v>
      </c>
      <c r="E16" s="153" t="s">
        <v>347</v>
      </c>
      <c r="F16" s="153" t="s">
        <v>348</v>
      </c>
      <c r="G16" s="74" t="s">
        <v>320</v>
      </c>
      <c r="H16" s="69" t="s">
        <v>339</v>
      </c>
      <c r="I16" s="162" t="s">
        <v>339</v>
      </c>
      <c r="J16" s="71" t="s">
        <v>349</v>
      </c>
      <c r="K16" s="105" t="s">
        <v>632</v>
      </c>
      <c r="L16" s="163">
        <v>1</v>
      </c>
      <c r="M16" s="143" t="s">
        <v>614</v>
      </c>
      <c r="N16" s="109"/>
      <c r="O16" s="62"/>
      <c r="P16" s="138"/>
    </row>
    <row r="17" spans="1:16" ht="79.5" customHeight="1">
      <c r="A17" s="70" t="s">
        <v>283</v>
      </c>
      <c r="B17" s="69" t="s">
        <v>292</v>
      </c>
      <c r="C17" s="70" t="s">
        <v>300</v>
      </c>
      <c r="D17" s="68" t="s">
        <v>361</v>
      </c>
      <c r="E17" s="152" t="s">
        <v>362</v>
      </c>
      <c r="F17" s="152" t="s">
        <v>363</v>
      </c>
      <c r="G17" s="72" t="s">
        <v>383</v>
      </c>
      <c r="H17" s="69" t="s">
        <v>355</v>
      </c>
      <c r="I17" s="162" t="s">
        <v>339</v>
      </c>
      <c r="J17" s="69" t="s">
        <v>356</v>
      </c>
      <c r="K17" s="105" t="s">
        <v>633</v>
      </c>
      <c r="L17" s="143">
        <v>1</v>
      </c>
      <c r="M17" s="164" t="s">
        <v>614</v>
      </c>
      <c r="N17" s="63"/>
      <c r="O17" s="62"/>
      <c r="P17" s="138"/>
    </row>
    <row r="18" spans="1:16" ht="113.25" customHeight="1">
      <c r="A18" s="70" t="s">
        <v>283</v>
      </c>
      <c r="B18" s="69" t="s">
        <v>292</v>
      </c>
      <c r="C18" s="70" t="s">
        <v>300</v>
      </c>
      <c r="D18" s="68" t="s">
        <v>332</v>
      </c>
      <c r="E18" s="152" t="s">
        <v>333</v>
      </c>
      <c r="F18" s="152" t="s">
        <v>334</v>
      </c>
      <c r="G18" s="73" t="s">
        <v>320</v>
      </c>
      <c r="H18" s="69" t="s">
        <v>355</v>
      </c>
      <c r="I18" s="162" t="s">
        <v>339</v>
      </c>
      <c r="J18" s="69" t="s">
        <v>322</v>
      </c>
      <c r="K18" s="75" t="s">
        <v>576</v>
      </c>
      <c r="L18" s="103">
        <v>1</v>
      </c>
      <c r="M18" s="103" t="s">
        <v>614</v>
      </c>
      <c r="N18" s="63"/>
      <c r="O18" s="62"/>
      <c r="P18" s="138"/>
    </row>
    <row r="19" spans="1:16" ht="85.5" customHeight="1">
      <c r="A19" s="70" t="s">
        <v>283</v>
      </c>
      <c r="B19" s="69" t="s">
        <v>292</v>
      </c>
      <c r="C19" s="70" t="s">
        <v>300</v>
      </c>
      <c r="D19" s="68" t="s">
        <v>364</v>
      </c>
      <c r="E19" s="152" t="s">
        <v>365</v>
      </c>
      <c r="F19" s="152" t="s">
        <v>366</v>
      </c>
      <c r="G19" s="72" t="s">
        <v>384</v>
      </c>
      <c r="H19" s="69" t="s">
        <v>355</v>
      </c>
      <c r="I19" s="162" t="s">
        <v>339</v>
      </c>
      <c r="J19" s="69" t="s">
        <v>357</v>
      </c>
      <c r="K19" s="105" t="s">
        <v>556</v>
      </c>
      <c r="L19" s="116">
        <v>0.9</v>
      </c>
      <c r="M19" s="116" t="s">
        <v>614</v>
      </c>
      <c r="N19" s="63"/>
      <c r="O19" s="62"/>
      <c r="P19" s="138"/>
    </row>
    <row r="20" spans="1:16" ht="94.5" customHeight="1">
      <c r="A20" s="70" t="s">
        <v>283</v>
      </c>
      <c r="B20" s="69" t="s">
        <v>292</v>
      </c>
      <c r="C20" s="70" t="s">
        <v>300</v>
      </c>
      <c r="D20" s="68" t="s">
        <v>367</v>
      </c>
      <c r="E20" s="152" t="s">
        <v>368</v>
      </c>
      <c r="F20" s="152" t="s">
        <v>369</v>
      </c>
      <c r="G20" s="72" t="s">
        <v>382</v>
      </c>
      <c r="H20" s="69" t="s">
        <v>355</v>
      </c>
      <c r="I20" s="162" t="s">
        <v>339</v>
      </c>
      <c r="J20" s="69" t="s">
        <v>358</v>
      </c>
      <c r="K20" s="75" t="s">
        <v>620</v>
      </c>
      <c r="L20" s="116">
        <v>0.98</v>
      </c>
      <c r="M20" s="116" t="s">
        <v>614</v>
      </c>
      <c r="N20" s="63"/>
      <c r="O20" s="144"/>
      <c r="P20" s="187">
        <f>SUM(L14+L15+L16+L17+L18+L19+L20)/7</f>
        <v>0.96857142857142875</v>
      </c>
    </row>
    <row r="21" spans="1:16" ht="61.5" customHeight="1">
      <c r="A21" s="221" t="s">
        <v>370</v>
      </c>
      <c r="B21" s="221"/>
      <c r="C21" s="221"/>
      <c r="D21" s="221"/>
      <c r="E21" s="221"/>
      <c r="F21" s="221"/>
      <c r="G21" s="221"/>
      <c r="H21" s="221"/>
      <c r="I21" s="221"/>
      <c r="J21" s="221"/>
      <c r="K21" s="110" t="s">
        <v>547</v>
      </c>
      <c r="L21" s="141" t="s">
        <v>548</v>
      </c>
      <c r="M21" s="141" t="s">
        <v>549</v>
      </c>
      <c r="N21" s="63"/>
      <c r="O21" s="62"/>
      <c r="P21" s="166" t="s">
        <v>592</v>
      </c>
    </row>
    <row r="22" spans="1:16" ht="128.25" customHeight="1">
      <c r="A22" s="70" t="s">
        <v>283</v>
      </c>
      <c r="B22" s="69" t="s">
        <v>308</v>
      </c>
      <c r="C22" s="70" t="s">
        <v>300</v>
      </c>
      <c r="D22" s="71" t="s">
        <v>371</v>
      </c>
      <c r="E22" s="154" t="s">
        <v>372</v>
      </c>
      <c r="F22" s="153" t="s">
        <v>373</v>
      </c>
      <c r="G22" s="72" t="s">
        <v>382</v>
      </c>
      <c r="H22" s="69" t="s">
        <v>374</v>
      </c>
      <c r="I22" s="73" t="s">
        <v>375</v>
      </c>
      <c r="J22" s="69" t="s">
        <v>376</v>
      </c>
      <c r="K22" s="111" t="s">
        <v>594</v>
      </c>
      <c r="L22" s="165">
        <v>0.98</v>
      </c>
      <c r="M22" s="143" t="s">
        <v>614</v>
      </c>
      <c r="N22" s="109"/>
      <c r="O22" s="62"/>
      <c r="P22" s="138"/>
    </row>
    <row r="23" spans="1:16" ht="95.25" customHeight="1">
      <c r="A23" s="70" t="s">
        <v>283</v>
      </c>
      <c r="B23" s="69" t="s">
        <v>308</v>
      </c>
      <c r="C23" s="70" t="s">
        <v>300</v>
      </c>
      <c r="D23" s="69" t="s">
        <v>350</v>
      </c>
      <c r="E23" s="153" t="s">
        <v>351</v>
      </c>
      <c r="F23" s="153" t="s">
        <v>352</v>
      </c>
      <c r="G23" s="74" t="s">
        <v>320</v>
      </c>
      <c r="H23" s="69" t="s">
        <v>353</v>
      </c>
      <c r="I23" s="162" t="s">
        <v>353</v>
      </c>
      <c r="J23" s="71" t="s">
        <v>354</v>
      </c>
      <c r="K23" s="111" t="s">
        <v>595</v>
      </c>
      <c r="L23" s="165">
        <v>1</v>
      </c>
      <c r="M23" s="143" t="s">
        <v>614</v>
      </c>
      <c r="N23" s="109"/>
      <c r="O23" s="62"/>
      <c r="P23" s="138"/>
    </row>
    <row r="24" spans="1:16" ht="180.75" customHeight="1">
      <c r="A24" s="70" t="s">
        <v>283</v>
      </c>
      <c r="B24" s="69" t="s">
        <v>308</v>
      </c>
      <c r="C24" s="70" t="s">
        <v>300</v>
      </c>
      <c r="D24" s="71" t="s">
        <v>379</v>
      </c>
      <c r="E24" s="153" t="s">
        <v>380</v>
      </c>
      <c r="F24" s="153" t="s">
        <v>381</v>
      </c>
      <c r="G24" s="72" t="s">
        <v>382</v>
      </c>
      <c r="H24" s="71" t="s">
        <v>374</v>
      </c>
      <c r="I24" s="73" t="s">
        <v>375</v>
      </c>
      <c r="J24" s="97" t="s">
        <v>578</v>
      </c>
      <c r="K24" s="111" t="s">
        <v>580</v>
      </c>
      <c r="L24" s="165" t="s">
        <v>258</v>
      </c>
      <c r="M24" s="143" t="s">
        <v>258</v>
      </c>
      <c r="N24" s="109"/>
      <c r="O24" s="62"/>
      <c r="P24" s="138"/>
    </row>
    <row r="25" spans="1:16" ht="87.75" customHeight="1">
      <c r="A25" s="70" t="s">
        <v>283</v>
      </c>
      <c r="B25" s="70" t="s">
        <v>292</v>
      </c>
      <c r="C25" s="70" t="s">
        <v>300</v>
      </c>
      <c r="D25" s="68" t="s">
        <v>361</v>
      </c>
      <c r="E25" s="152" t="s">
        <v>362</v>
      </c>
      <c r="F25" s="152" t="s">
        <v>363</v>
      </c>
      <c r="G25" s="72" t="s">
        <v>383</v>
      </c>
      <c r="H25" s="69" t="s">
        <v>374</v>
      </c>
      <c r="I25" s="73" t="s">
        <v>375</v>
      </c>
      <c r="J25" s="69" t="s">
        <v>377</v>
      </c>
      <c r="K25" s="111" t="s">
        <v>577</v>
      </c>
      <c r="L25" s="142">
        <v>1</v>
      </c>
      <c r="M25" s="143" t="s">
        <v>614</v>
      </c>
      <c r="N25" s="109"/>
      <c r="O25" s="62"/>
      <c r="P25" s="138"/>
    </row>
    <row r="26" spans="1:16" ht="126.75" customHeight="1">
      <c r="A26" s="70" t="s">
        <v>283</v>
      </c>
      <c r="B26" s="70" t="s">
        <v>292</v>
      </c>
      <c r="C26" s="70" t="s">
        <v>300</v>
      </c>
      <c r="D26" s="68" t="s">
        <v>332</v>
      </c>
      <c r="E26" s="152" t="s">
        <v>333</v>
      </c>
      <c r="F26" s="152" t="s">
        <v>334</v>
      </c>
      <c r="G26" s="73" t="s">
        <v>320</v>
      </c>
      <c r="H26" s="71" t="s">
        <v>374</v>
      </c>
      <c r="I26" s="73" t="s">
        <v>375</v>
      </c>
      <c r="J26" s="81" t="s">
        <v>399</v>
      </c>
      <c r="K26" s="75" t="s">
        <v>576</v>
      </c>
      <c r="L26" s="142">
        <v>0.9</v>
      </c>
      <c r="M26" s="143" t="s">
        <v>614</v>
      </c>
      <c r="N26" s="63"/>
      <c r="O26" s="62"/>
      <c r="P26" s="138"/>
    </row>
    <row r="27" spans="1:16" ht="98.25" customHeight="1">
      <c r="A27" s="70" t="s">
        <v>283</v>
      </c>
      <c r="B27" s="70" t="s">
        <v>292</v>
      </c>
      <c r="C27" s="70" t="s">
        <v>300</v>
      </c>
      <c r="D27" s="68" t="s">
        <v>364</v>
      </c>
      <c r="E27" s="152" t="s">
        <v>365</v>
      </c>
      <c r="F27" s="152" t="s">
        <v>366</v>
      </c>
      <c r="G27" s="72" t="s">
        <v>384</v>
      </c>
      <c r="H27" s="71" t="s">
        <v>374</v>
      </c>
      <c r="I27" s="73" t="s">
        <v>375</v>
      </c>
      <c r="J27" s="69" t="s">
        <v>357</v>
      </c>
      <c r="K27" s="105" t="s">
        <v>556</v>
      </c>
      <c r="L27" s="95">
        <v>1</v>
      </c>
      <c r="M27" s="143" t="s">
        <v>614</v>
      </c>
      <c r="N27" s="63"/>
      <c r="O27" s="62"/>
      <c r="P27" s="138"/>
    </row>
    <row r="28" spans="1:16" ht="83.25" customHeight="1">
      <c r="A28" s="70" t="s">
        <v>283</v>
      </c>
      <c r="B28" s="70" t="s">
        <v>292</v>
      </c>
      <c r="C28" s="70" t="s">
        <v>300</v>
      </c>
      <c r="D28" s="68" t="s">
        <v>367</v>
      </c>
      <c r="E28" s="152" t="s">
        <v>368</v>
      </c>
      <c r="F28" s="152" t="s">
        <v>369</v>
      </c>
      <c r="G28" s="72" t="s">
        <v>382</v>
      </c>
      <c r="H28" s="71" t="s">
        <v>374</v>
      </c>
      <c r="I28" s="73" t="s">
        <v>375</v>
      </c>
      <c r="J28" s="69" t="s">
        <v>358</v>
      </c>
      <c r="K28" s="75" t="s">
        <v>626</v>
      </c>
      <c r="L28" s="104">
        <v>1.02</v>
      </c>
      <c r="M28" s="116" t="s">
        <v>614</v>
      </c>
      <c r="N28" s="63"/>
      <c r="O28" s="144"/>
      <c r="P28" s="187">
        <f>SUM(L22+L23+L25+L26+L27+L28)/6</f>
        <v>0.98333333333333339</v>
      </c>
    </row>
    <row r="29" spans="1:16" ht="36">
      <c r="A29" s="222" t="s">
        <v>385</v>
      </c>
      <c r="B29" s="216"/>
      <c r="C29" s="216"/>
      <c r="D29" s="216"/>
      <c r="E29" s="216"/>
      <c r="F29" s="216"/>
      <c r="G29" s="216"/>
      <c r="H29" s="216"/>
      <c r="I29" s="216"/>
      <c r="J29" s="223"/>
      <c r="K29" s="110" t="s">
        <v>547</v>
      </c>
      <c r="L29" s="141" t="s">
        <v>548</v>
      </c>
      <c r="M29" s="141" t="s">
        <v>549</v>
      </c>
      <c r="N29" s="63"/>
      <c r="O29" s="62"/>
      <c r="P29" s="166" t="s">
        <v>592</v>
      </c>
    </row>
    <row r="30" spans="1:16" ht="144.75" customHeight="1">
      <c r="A30" s="70" t="s">
        <v>283</v>
      </c>
      <c r="B30" s="69" t="s">
        <v>308</v>
      </c>
      <c r="C30" s="70" t="s">
        <v>300</v>
      </c>
      <c r="D30" s="71" t="s">
        <v>386</v>
      </c>
      <c r="E30" s="153" t="s">
        <v>387</v>
      </c>
      <c r="F30" s="155" t="s">
        <v>388</v>
      </c>
      <c r="G30" s="74" t="s">
        <v>389</v>
      </c>
      <c r="H30" s="71" t="s">
        <v>390</v>
      </c>
      <c r="I30" s="73" t="s">
        <v>391</v>
      </c>
      <c r="J30" s="69" t="s">
        <v>392</v>
      </c>
      <c r="K30" s="111" t="s">
        <v>627</v>
      </c>
      <c r="L30" s="167">
        <v>0.8</v>
      </c>
      <c r="M30" s="168" t="s">
        <v>614</v>
      </c>
      <c r="N30" s="63"/>
      <c r="O30" s="62"/>
      <c r="P30" s="138"/>
    </row>
    <row r="31" spans="1:16" ht="131.25" customHeight="1">
      <c r="A31" s="70" t="s">
        <v>283</v>
      </c>
      <c r="B31" s="69" t="s">
        <v>308</v>
      </c>
      <c r="C31" s="70" t="s">
        <v>300</v>
      </c>
      <c r="D31" s="71" t="s">
        <v>401</v>
      </c>
      <c r="E31" s="153" t="s">
        <v>394</v>
      </c>
      <c r="F31" s="155" t="s">
        <v>395</v>
      </c>
      <c r="G31" s="74" t="s">
        <v>389</v>
      </c>
      <c r="H31" s="71" t="s">
        <v>390</v>
      </c>
      <c r="I31" s="73" t="s">
        <v>396</v>
      </c>
      <c r="J31" s="69" t="s">
        <v>397</v>
      </c>
      <c r="K31" s="111" t="s">
        <v>590</v>
      </c>
      <c r="L31" s="95" t="s">
        <v>258</v>
      </c>
      <c r="M31" s="143" t="s">
        <v>614</v>
      </c>
      <c r="N31" s="63"/>
      <c r="O31" s="62"/>
      <c r="P31" s="138"/>
    </row>
    <row r="32" spans="1:16" ht="90.75" customHeight="1">
      <c r="A32" s="70" t="s">
        <v>283</v>
      </c>
      <c r="B32" s="70" t="s">
        <v>292</v>
      </c>
      <c r="C32" s="70" t="s">
        <v>300</v>
      </c>
      <c r="D32" s="68" t="s">
        <v>361</v>
      </c>
      <c r="E32" s="152" t="s">
        <v>362</v>
      </c>
      <c r="F32" s="152" t="s">
        <v>363</v>
      </c>
      <c r="G32" s="72" t="s">
        <v>383</v>
      </c>
      <c r="H32" s="76" t="s">
        <v>390</v>
      </c>
      <c r="I32" s="73" t="s">
        <v>391</v>
      </c>
      <c r="J32" s="69" t="s">
        <v>356</v>
      </c>
      <c r="K32" s="111" t="s">
        <v>615</v>
      </c>
      <c r="L32" s="95">
        <v>0.5</v>
      </c>
      <c r="M32" s="143" t="s">
        <v>614</v>
      </c>
      <c r="N32" s="109"/>
      <c r="O32" s="62"/>
      <c r="P32" s="138"/>
    </row>
    <row r="33" spans="1:16" ht="131.25" customHeight="1">
      <c r="A33" s="70" t="s">
        <v>283</v>
      </c>
      <c r="B33" s="70" t="s">
        <v>292</v>
      </c>
      <c r="C33" s="70" t="s">
        <v>300</v>
      </c>
      <c r="D33" s="68" t="s">
        <v>332</v>
      </c>
      <c r="E33" s="152" t="s">
        <v>333</v>
      </c>
      <c r="F33" s="152" t="s">
        <v>334</v>
      </c>
      <c r="G33" s="73" t="s">
        <v>320</v>
      </c>
      <c r="H33" s="73" t="s">
        <v>398</v>
      </c>
      <c r="I33" s="73" t="s">
        <v>391</v>
      </c>
      <c r="J33" s="69" t="s">
        <v>399</v>
      </c>
      <c r="K33" s="75" t="s">
        <v>576</v>
      </c>
      <c r="L33" s="95" t="s">
        <v>258</v>
      </c>
      <c r="M33" s="143" t="s">
        <v>614</v>
      </c>
      <c r="N33" s="63"/>
      <c r="O33" s="62"/>
      <c r="P33" s="138"/>
    </row>
    <row r="34" spans="1:16" ht="118.5" customHeight="1">
      <c r="A34" s="70" t="s">
        <v>283</v>
      </c>
      <c r="B34" s="70" t="s">
        <v>292</v>
      </c>
      <c r="C34" s="70" t="s">
        <v>300</v>
      </c>
      <c r="D34" s="68" t="s">
        <v>364</v>
      </c>
      <c r="E34" s="152" t="s">
        <v>365</v>
      </c>
      <c r="F34" s="152" t="s">
        <v>366</v>
      </c>
      <c r="G34" s="72" t="s">
        <v>383</v>
      </c>
      <c r="H34" s="70" t="s">
        <v>390</v>
      </c>
      <c r="I34" s="73" t="s">
        <v>391</v>
      </c>
      <c r="J34" s="69" t="s">
        <v>357</v>
      </c>
      <c r="K34" s="105" t="s">
        <v>556</v>
      </c>
      <c r="L34" s="95">
        <v>1</v>
      </c>
      <c r="M34" s="143" t="s">
        <v>614</v>
      </c>
      <c r="N34" s="63"/>
      <c r="O34" s="62"/>
      <c r="P34" s="138"/>
    </row>
    <row r="35" spans="1:16" s="10" customFormat="1" ht="102" customHeight="1">
      <c r="A35" s="70" t="s">
        <v>283</v>
      </c>
      <c r="B35" s="70" t="s">
        <v>292</v>
      </c>
      <c r="C35" s="70" t="s">
        <v>300</v>
      </c>
      <c r="D35" s="68" t="s">
        <v>367</v>
      </c>
      <c r="E35" s="152" t="s">
        <v>368</v>
      </c>
      <c r="F35" s="152" t="s">
        <v>369</v>
      </c>
      <c r="G35" s="72" t="s">
        <v>382</v>
      </c>
      <c r="H35" s="70" t="s">
        <v>390</v>
      </c>
      <c r="I35" s="73" t="s">
        <v>391</v>
      </c>
      <c r="J35" s="69" t="s">
        <v>400</v>
      </c>
      <c r="K35" s="75" t="s">
        <v>626</v>
      </c>
      <c r="L35" s="104">
        <v>0.95</v>
      </c>
      <c r="M35" s="116" t="s">
        <v>614</v>
      </c>
      <c r="N35" s="63"/>
      <c r="O35" s="62"/>
      <c r="P35" s="10" t="s">
        <v>619</v>
      </c>
    </row>
    <row r="36" spans="1:16" ht="120.75" customHeight="1">
      <c r="A36" s="70" t="s">
        <v>283</v>
      </c>
      <c r="B36" s="140" t="s">
        <v>308</v>
      </c>
      <c r="C36" s="70" t="s">
        <v>300</v>
      </c>
      <c r="D36" s="71" t="s">
        <v>583</v>
      </c>
      <c r="E36" s="153" t="s">
        <v>584</v>
      </c>
      <c r="F36" s="155" t="s">
        <v>585</v>
      </c>
      <c r="G36" s="74" t="s">
        <v>586</v>
      </c>
      <c r="H36" s="71" t="s">
        <v>390</v>
      </c>
      <c r="I36" s="73" t="s">
        <v>396</v>
      </c>
      <c r="J36" s="140" t="s">
        <v>587</v>
      </c>
      <c r="K36" s="145" t="s">
        <v>588</v>
      </c>
      <c r="L36" s="165">
        <v>1</v>
      </c>
      <c r="M36" s="116" t="s">
        <v>614</v>
      </c>
      <c r="N36" s="109"/>
      <c r="O36" s="144"/>
      <c r="P36" s="187">
        <f>+SUM(L30+L32+L34+L35+L36)/5</f>
        <v>0.85</v>
      </c>
    </row>
    <row r="37" spans="1:16" s="10" customFormat="1" ht="36">
      <c r="A37" s="222" t="s">
        <v>402</v>
      </c>
      <c r="B37" s="216"/>
      <c r="C37" s="216"/>
      <c r="D37" s="216"/>
      <c r="E37" s="216"/>
      <c r="F37" s="216"/>
      <c r="G37" s="216"/>
      <c r="H37" s="216"/>
      <c r="I37" s="216"/>
      <c r="J37" s="216"/>
      <c r="K37" s="123" t="s">
        <v>547</v>
      </c>
      <c r="L37" s="123" t="s">
        <v>548</v>
      </c>
      <c r="M37" s="110" t="s">
        <v>549</v>
      </c>
      <c r="N37" s="124"/>
      <c r="O37" s="125"/>
      <c r="P37" s="130" t="s">
        <v>592</v>
      </c>
    </row>
    <row r="38" spans="1:16" s="10" customFormat="1" ht="75">
      <c r="A38" s="70" t="s">
        <v>283</v>
      </c>
      <c r="B38" s="69" t="s">
        <v>308</v>
      </c>
      <c r="C38" s="70" t="s">
        <v>303</v>
      </c>
      <c r="D38" s="77" t="s">
        <v>403</v>
      </c>
      <c r="E38" s="156" t="s">
        <v>404</v>
      </c>
      <c r="F38" s="153" t="s">
        <v>447</v>
      </c>
      <c r="G38" s="74" t="s">
        <v>405</v>
      </c>
      <c r="H38" s="71" t="s">
        <v>406</v>
      </c>
      <c r="I38" s="73" t="s">
        <v>407</v>
      </c>
      <c r="J38" s="69" t="s">
        <v>408</v>
      </c>
      <c r="K38" s="105" t="s">
        <v>597</v>
      </c>
      <c r="L38" s="106">
        <v>1</v>
      </c>
      <c r="M38" s="143" t="s">
        <v>614</v>
      </c>
      <c r="N38" s="63"/>
      <c r="O38" s="62"/>
      <c r="P38" s="139"/>
    </row>
    <row r="39" spans="1:16" s="10" customFormat="1" ht="75">
      <c r="A39" s="70" t="s">
        <v>283</v>
      </c>
      <c r="B39" s="69" t="s">
        <v>308</v>
      </c>
      <c r="C39" s="70" t="s">
        <v>303</v>
      </c>
      <c r="D39" s="70" t="s">
        <v>409</v>
      </c>
      <c r="E39" s="156" t="s">
        <v>410</v>
      </c>
      <c r="F39" s="153" t="s">
        <v>411</v>
      </c>
      <c r="G39" s="72" t="s">
        <v>449</v>
      </c>
      <c r="H39" s="71" t="s">
        <v>406</v>
      </c>
      <c r="I39" s="73" t="s">
        <v>407</v>
      </c>
      <c r="J39" s="69" t="s">
        <v>412</v>
      </c>
      <c r="K39" s="105" t="s">
        <v>598</v>
      </c>
      <c r="L39" s="106">
        <v>1</v>
      </c>
      <c r="M39" s="143" t="s">
        <v>614</v>
      </c>
      <c r="N39" s="63"/>
      <c r="O39" s="62"/>
      <c r="P39" s="139"/>
    </row>
    <row r="40" spans="1:16" s="10" customFormat="1" ht="75">
      <c r="A40" s="69" t="s">
        <v>283</v>
      </c>
      <c r="B40" s="69" t="s">
        <v>308</v>
      </c>
      <c r="C40" s="69" t="s">
        <v>303</v>
      </c>
      <c r="D40" s="69" t="s">
        <v>413</v>
      </c>
      <c r="E40" s="153" t="s">
        <v>414</v>
      </c>
      <c r="F40" s="153" t="s">
        <v>415</v>
      </c>
      <c r="G40" s="72" t="s">
        <v>449</v>
      </c>
      <c r="H40" s="71" t="s">
        <v>406</v>
      </c>
      <c r="I40" s="73" t="s">
        <v>407</v>
      </c>
      <c r="J40" s="69" t="s">
        <v>416</v>
      </c>
      <c r="K40" s="160" t="s">
        <v>616</v>
      </c>
      <c r="L40" s="106">
        <v>0.5</v>
      </c>
      <c r="M40" s="143" t="s">
        <v>614</v>
      </c>
      <c r="N40" s="63"/>
      <c r="O40" s="62"/>
      <c r="P40" s="139"/>
    </row>
    <row r="41" spans="1:16" s="10" customFormat="1" ht="130.5" customHeight="1">
      <c r="A41" s="69" t="s">
        <v>283</v>
      </c>
      <c r="B41" s="69" t="s">
        <v>308</v>
      </c>
      <c r="C41" s="69" t="s">
        <v>303</v>
      </c>
      <c r="D41" s="69" t="s">
        <v>417</v>
      </c>
      <c r="E41" s="153" t="s">
        <v>448</v>
      </c>
      <c r="F41" s="153" t="s">
        <v>419</v>
      </c>
      <c r="G41" s="72" t="s">
        <v>382</v>
      </c>
      <c r="H41" s="71" t="s">
        <v>420</v>
      </c>
      <c r="I41" s="73" t="s">
        <v>421</v>
      </c>
      <c r="J41" s="69" t="s">
        <v>422</v>
      </c>
      <c r="K41" s="109" t="s">
        <v>551</v>
      </c>
      <c r="L41" s="106" t="s">
        <v>258</v>
      </c>
      <c r="M41" s="143" t="s">
        <v>258</v>
      </c>
      <c r="N41" s="63"/>
      <c r="O41" s="62"/>
      <c r="P41" s="139"/>
    </row>
    <row r="42" spans="1:16" s="10" customFormat="1" ht="124.5" customHeight="1">
      <c r="A42" s="69" t="s">
        <v>283</v>
      </c>
      <c r="B42" s="69" t="s">
        <v>308</v>
      </c>
      <c r="C42" s="69" t="s">
        <v>303</v>
      </c>
      <c r="D42" s="69" t="s">
        <v>425</v>
      </c>
      <c r="E42" s="153" t="s">
        <v>426</v>
      </c>
      <c r="F42" s="153" t="s">
        <v>427</v>
      </c>
      <c r="G42" s="74" t="s">
        <v>320</v>
      </c>
      <c r="H42" s="71" t="s">
        <v>428</v>
      </c>
      <c r="I42" s="73" t="s">
        <v>429</v>
      </c>
      <c r="J42" s="69" t="s">
        <v>430</v>
      </c>
      <c r="K42" s="105" t="s">
        <v>552</v>
      </c>
      <c r="L42" s="143">
        <v>1</v>
      </c>
      <c r="M42" s="143" t="s">
        <v>614</v>
      </c>
      <c r="N42" s="63"/>
      <c r="O42" s="62"/>
      <c r="P42" s="139"/>
    </row>
    <row r="43" spans="1:16" s="10" customFormat="1" ht="133.5" customHeight="1">
      <c r="A43" s="69" t="s">
        <v>283</v>
      </c>
      <c r="B43" s="69" t="s">
        <v>308</v>
      </c>
      <c r="C43" s="69" t="s">
        <v>303</v>
      </c>
      <c r="D43" s="69" t="s">
        <v>431</v>
      </c>
      <c r="E43" s="153" t="s">
        <v>432</v>
      </c>
      <c r="F43" s="153" t="s">
        <v>433</v>
      </c>
      <c r="G43" s="72" t="s">
        <v>383</v>
      </c>
      <c r="H43" s="71" t="s">
        <v>434</v>
      </c>
      <c r="I43" s="73" t="s">
        <v>435</v>
      </c>
      <c r="J43" s="69" t="s">
        <v>356</v>
      </c>
      <c r="K43" s="105" t="s">
        <v>599</v>
      </c>
      <c r="L43" s="106">
        <v>1</v>
      </c>
      <c r="M43" s="143" t="s">
        <v>614</v>
      </c>
      <c r="N43" s="63"/>
      <c r="O43" s="62"/>
      <c r="P43" s="139"/>
    </row>
    <row r="44" spans="1:16" s="10" customFormat="1" ht="106.5" customHeight="1">
      <c r="A44" s="69" t="s">
        <v>283</v>
      </c>
      <c r="B44" s="69" t="s">
        <v>308</v>
      </c>
      <c r="C44" s="69" t="s">
        <v>303</v>
      </c>
      <c r="D44" s="71" t="s">
        <v>436</v>
      </c>
      <c r="E44" s="153" t="s">
        <v>437</v>
      </c>
      <c r="F44" s="151" t="s">
        <v>438</v>
      </c>
      <c r="G44" s="72" t="s">
        <v>382</v>
      </c>
      <c r="H44" s="71" t="s">
        <v>439</v>
      </c>
      <c r="I44" s="73" t="s">
        <v>440</v>
      </c>
      <c r="J44" s="69" t="s">
        <v>441</v>
      </c>
      <c r="K44" s="105" t="s">
        <v>600</v>
      </c>
      <c r="L44" s="106">
        <v>1</v>
      </c>
      <c r="M44" s="143" t="s">
        <v>614</v>
      </c>
      <c r="N44" s="63"/>
      <c r="O44" s="62"/>
      <c r="P44" s="139"/>
    </row>
    <row r="45" spans="1:16" s="10" customFormat="1" ht="150.75" customHeight="1">
      <c r="A45" s="69" t="s">
        <v>283</v>
      </c>
      <c r="B45" s="69" t="s">
        <v>308</v>
      </c>
      <c r="C45" s="69" t="s">
        <v>303</v>
      </c>
      <c r="D45" s="71" t="s">
        <v>443</v>
      </c>
      <c r="E45" s="153" t="s">
        <v>444</v>
      </c>
      <c r="F45" s="153" t="s">
        <v>445</v>
      </c>
      <c r="G45" s="72" t="s">
        <v>382</v>
      </c>
      <c r="H45" s="71" t="s">
        <v>439</v>
      </c>
      <c r="I45" s="73" t="s">
        <v>440</v>
      </c>
      <c r="J45" s="69" t="s">
        <v>446</v>
      </c>
      <c r="K45" s="160" t="s">
        <v>553</v>
      </c>
      <c r="L45" s="143">
        <v>0.9</v>
      </c>
      <c r="M45" s="143" t="s">
        <v>614</v>
      </c>
      <c r="N45" s="63"/>
      <c r="O45" s="62"/>
      <c r="P45" s="139"/>
    </row>
    <row r="46" spans="1:16" s="10" customFormat="1" ht="85.5" customHeight="1">
      <c r="A46" s="69" t="s">
        <v>283</v>
      </c>
      <c r="B46" s="69" t="s">
        <v>292</v>
      </c>
      <c r="C46" s="69" t="s">
        <v>303</v>
      </c>
      <c r="D46" s="68" t="s">
        <v>361</v>
      </c>
      <c r="E46" s="152" t="s">
        <v>362</v>
      </c>
      <c r="F46" s="152" t="s">
        <v>363</v>
      </c>
      <c r="G46" s="72" t="s">
        <v>449</v>
      </c>
      <c r="H46" s="71" t="s">
        <v>423</v>
      </c>
      <c r="I46" s="73" t="s">
        <v>424</v>
      </c>
      <c r="J46" s="69" t="s">
        <v>377</v>
      </c>
      <c r="K46" s="105" t="s">
        <v>601</v>
      </c>
      <c r="L46" s="106">
        <v>1</v>
      </c>
      <c r="M46" s="164" t="s">
        <v>614</v>
      </c>
      <c r="N46" s="63"/>
      <c r="O46" s="62"/>
      <c r="P46" s="139"/>
    </row>
    <row r="47" spans="1:16" s="10" customFormat="1" ht="129" customHeight="1">
      <c r="A47" s="69" t="s">
        <v>283</v>
      </c>
      <c r="B47" s="69" t="s">
        <v>292</v>
      </c>
      <c r="C47" s="69" t="s">
        <v>303</v>
      </c>
      <c r="D47" s="68" t="s">
        <v>332</v>
      </c>
      <c r="E47" s="152" t="s">
        <v>333</v>
      </c>
      <c r="F47" s="152" t="s">
        <v>334</v>
      </c>
      <c r="G47" s="73" t="s">
        <v>320</v>
      </c>
      <c r="H47" s="71" t="s">
        <v>439</v>
      </c>
      <c r="I47" s="73" t="s">
        <v>440</v>
      </c>
      <c r="J47" s="71" t="s">
        <v>399</v>
      </c>
      <c r="K47" s="160" t="s">
        <v>555</v>
      </c>
      <c r="L47" s="143">
        <v>0.8</v>
      </c>
      <c r="M47" s="143" t="s">
        <v>614</v>
      </c>
      <c r="N47" s="63"/>
      <c r="O47" s="62"/>
      <c r="P47" s="139"/>
    </row>
    <row r="48" spans="1:16" s="10" customFormat="1" ht="109.5" customHeight="1">
      <c r="A48" s="69" t="s">
        <v>283</v>
      </c>
      <c r="B48" s="69" t="s">
        <v>292</v>
      </c>
      <c r="C48" s="69" t="s">
        <v>303</v>
      </c>
      <c r="D48" s="68" t="s">
        <v>364</v>
      </c>
      <c r="E48" s="152" t="s">
        <v>365</v>
      </c>
      <c r="F48" s="152" t="s">
        <v>366</v>
      </c>
      <c r="G48" s="72" t="s">
        <v>383</v>
      </c>
      <c r="H48" s="71" t="s">
        <v>439</v>
      </c>
      <c r="I48" s="73" t="s">
        <v>440</v>
      </c>
      <c r="J48" s="69" t="s">
        <v>442</v>
      </c>
      <c r="K48" s="105" t="s">
        <v>556</v>
      </c>
      <c r="L48" s="106">
        <v>1</v>
      </c>
      <c r="M48" s="143" t="s">
        <v>614</v>
      </c>
      <c r="N48" s="63"/>
      <c r="O48" s="62"/>
      <c r="P48" s="139"/>
    </row>
    <row r="49" spans="1:16" s="10" customFormat="1" ht="79.5" customHeight="1">
      <c r="A49" s="69" t="s">
        <v>283</v>
      </c>
      <c r="B49" s="69" t="s">
        <v>292</v>
      </c>
      <c r="C49" s="69" t="s">
        <v>303</v>
      </c>
      <c r="D49" s="68" t="s">
        <v>367</v>
      </c>
      <c r="E49" s="152" t="s">
        <v>368</v>
      </c>
      <c r="F49" s="152" t="s">
        <v>369</v>
      </c>
      <c r="G49" s="72" t="s">
        <v>382</v>
      </c>
      <c r="H49" s="71" t="s">
        <v>439</v>
      </c>
      <c r="I49" s="73" t="s">
        <v>440</v>
      </c>
      <c r="J49" s="69" t="s">
        <v>400</v>
      </c>
      <c r="K49" s="75" t="s">
        <v>626</v>
      </c>
      <c r="L49" s="103">
        <v>0.98</v>
      </c>
      <c r="M49" s="143" t="s">
        <v>614</v>
      </c>
      <c r="N49" s="63"/>
      <c r="O49" s="62"/>
      <c r="P49" s="187">
        <f>SUM(L38+L39+L40+L42+L43+L44+L45+L46+L47+L48+L49)/11</f>
        <v>0.92545454545454564</v>
      </c>
    </row>
    <row r="50" spans="1:16" s="10" customFormat="1" ht="61.5" customHeight="1">
      <c r="A50" s="98"/>
      <c r="B50" s="98"/>
      <c r="C50" s="98"/>
      <c r="D50" s="99"/>
      <c r="E50" s="157"/>
      <c r="F50" s="157"/>
      <c r="G50" s="100"/>
      <c r="H50" s="101"/>
      <c r="I50" s="172"/>
      <c r="J50" s="98"/>
      <c r="K50" s="92"/>
      <c r="L50" s="93"/>
      <c r="M50" s="102"/>
      <c r="N50" s="63"/>
      <c r="O50" s="62"/>
      <c r="P50" s="137"/>
    </row>
    <row r="51" spans="1:16" s="10" customFormat="1" ht="69" customHeight="1">
      <c r="A51" s="222" t="s">
        <v>450</v>
      </c>
      <c r="B51" s="216"/>
      <c r="C51" s="216"/>
      <c r="D51" s="216"/>
      <c r="E51" s="216"/>
      <c r="F51" s="216"/>
      <c r="G51" s="216"/>
      <c r="H51" s="216"/>
      <c r="I51" s="216"/>
      <c r="J51" s="223"/>
      <c r="K51" s="123" t="s">
        <v>547</v>
      </c>
      <c r="L51" s="123" t="s">
        <v>548</v>
      </c>
      <c r="M51" s="123" t="s">
        <v>549</v>
      </c>
      <c r="N51" s="124"/>
      <c r="O51" s="125"/>
      <c r="P51" s="130" t="s">
        <v>592</v>
      </c>
    </row>
    <row r="52" spans="1:16" s="10" customFormat="1" ht="120" customHeight="1">
      <c r="A52" s="69" t="s">
        <v>283</v>
      </c>
      <c r="B52" s="69" t="s">
        <v>308</v>
      </c>
      <c r="C52" s="69" t="s">
        <v>299</v>
      </c>
      <c r="D52" s="71" t="s">
        <v>393</v>
      </c>
      <c r="E52" s="153" t="s">
        <v>451</v>
      </c>
      <c r="F52" s="153" t="s">
        <v>452</v>
      </c>
      <c r="G52" s="74" t="s">
        <v>389</v>
      </c>
      <c r="H52" s="71" t="s">
        <v>453</v>
      </c>
      <c r="I52" s="162" t="s">
        <v>454</v>
      </c>
      <c r="J52" s="69" t="s">
        <v>397</v>
      </c>
      <c r="K52" s="105" t="s">
        <v>589</v>
      </c>
      <c r="L52" s="178" t="s">
        <v>258</v>
      </c>
      <c r="M52" s="179"/>
      <c r="N52" s="109"/>
      <c r="O52" s="62"/>
      <c r="P52" s="139"/>
    </row>
    <row r="53" spans="1:16" s="10" customFormat="1" ht="113.25" customHeight="1">
      <c r="A53" s="69" t="s">
        <v>283</v>
      </c>
      <c r="B53" s="69" t="s">
        <v>308</v>
      </c>
      <c r="C53" s="69" t="s">
        <v>299</v>
      </c>
      <c r="D53" s="71" t="s">
        <v>455</v>
      </c>
      <c r="E53" s="153" t="s">
        <v>456</v>
      </c>
      <c r="F53" s="153" t="s">
        <v>457</v>
      </c>
      <c r="G53" s="72" t="s">
        <v>484</v>
      </c>
      <c r="H53" s="71" t="s">
        <v>453</v>
      </c>
      <c r="I53" s="162" t="s">
        <v>454</v>
      </c>
      <c r="J53" s="69" t="s">
        <v>458</v>
      </c>
      <c r="K53" s="105" t="s">
        <v>606</v>
      </c>
      <c r="L53" s="178">
        <v>0.8</v>
      </c>
      <c r="M53" s="177" t="s">
        <v>614</v>
      </c>
      <c r="N53" s="109"/>
      <c r="O53" s="62"/>
      <c r="P53" s="139"/>
    </row>
    <row r="54" spans="1:16" s="10" customFormat="1" ht="109.5" customHeight="1">
      <c r="A54" s="69" t="s">
        <v>283</v>
      </c>
      <c r="B54" s="69" t="s">
        <v>308</v>
      </c>
      <c r="C54" s="69" t="s">
        <v>299</v>
      </c>
      <c r="D54" s="69" t="s">
        <v>459</v>
      </c>
      <c r="E54" s="153" t="s">
        <v>460</v>
      </c>
      <c r="F54" s="153" t="s">
        <v>461</v>
      </c>
      <c r="G54" s="72" t="s">
        <v>485</v>
      </c>
      <c r="H54" s="71" t="s">
        <v>453</v>
      </c>
      <c r="I54" s="162" t="s">
        <v>454</v>
      </c>
      <c r="J54" s="69" t="s">
        <v>462</v>
      </c>
      <c r="K54" s="105" t="s">
        <v>612</v>
      </c>
      <c r="L54" s="178">
        <v>0.96660000000000001</v>
      </c>
      <c r="M54" s="180" t="s">
        <v>614</v>
      </c>
      <c r="N54" s="109"/>
      <c r="O54" s="62"/>
      <c r="P54" s="139"/>
    </row>
    <row r="55" spans="1:16" s="10" customFormat="1" ht="99" customHeight="1">
      <c r="A55" s="69" t="s">
        <v>283</v>
      </c>
      <c r="B55" s="69" t="s">
        <v>308</v>
      </c>
      <c r="C55" s="69" t="s">
        <v>299</v>
      </c>
      <c r="D55" s="69" t="s">
        <v>417</v>
      </c>
      <c r="E55" s="153" t="s">
        <v>418</v>
      </c>
      <c r="F55" s="153" t="s">
        <v>463</v>
      </c>
      <c r="G55" s="74" t="s">
        <v>464</v>
      </c>
      <c r="H55" s="71" t="s">
        <v>453</v>
      </c>
      <c r="I55" s="162" t="s">
        <v>454</v>
      </c>
      <c r="J55" s="69" t="s">
        <v>465</v>
      </c>
      <c r="K55" s="105" t="s">
        <v>551</v>
      </c>
      <c r="L55" s="178" t="s">
        <v>581</v>
      </c>
      <c r="M55" s="180" t="s">
        <v>614</v>
      </c>
      <c r="N55" s="109"/>
      <c r="O55" s="62"/>
      <c r="P55" s="139"/>
    </row>
    <row r="56" spans="1:16" s="10" customFormat="1" ht="93" customHeight="1">
      <c r="A56" s="69" t="s">
        <v>283</v>
      </c>
      <c r="B56" s="69" t="s">
        <v>308</v>
      </c>
      <c r="C56" s="69" t="s">
        <v>299</v>
      </c>
      <c r="D56" s="69" t="s">
        <v>466</v>
      </c>
      <c r="E56" s="153" t="s">
        <v>617</v>
      </c>
      <c r="F56" s="153" t="s">
        <v>467</v>
      </c>
      <c r="G56" s="74" t="s">
        <v>468</v>
      </c>
      <c r="H56" s="71" t="s">
        <v>469</v>
      </c>
      <c r="I56" s="162" t="s">
        <v>470</v>
      </c>
      <c r="J56" s="69" t="s">
        <v>471</v>
      </c>
      <c r="K56" s="105" t="s">
        <v>607</v>
      </c>
      <c r="L56" s="178">
        <v>1</v>
      </c>
      <c r="M56" s="180" t="s">
        <v>614</v>
      </c>
      <c r="N56" s="109"/>
      <c r="O56" s="62"/>
      <c r="P56" s="139"/>
    </row>
    <row r="57" spans="1:16" s="10" customFormat="1" ht="97.5" customHeight="1">
      <c r="A57" s="69" t="s">
        <v>283</v>
      </c>
      <c r="B57" s="69" t="s">
        <v>308</v>
      </c>
      <c r="C57" s="69" t="s">
        <v>299</v>
      </c>
      <c r="D57" s="69" t="s">
        <v>472</v>
      </c>
      <c r="E57" s="153" t="s">
        <v>473</v>
      </c>
      <c r="F57" s="153" t="s">
        <v>474</v>
      </c>
      <c r="G57" s="74" t="s">
        <v>475</v>
      </c>
      <c r="H57" s="71" t="s">
        <v>453</v>
      </c>
      <c r="I57" s="162" t="s">
        <v>454</v>
      </c>
      <c r="J57" s="69" t="s">
        <v>476</v>
      </c>
      <c r="K57" s="105" t="s">
        <v>593</v>
      </c>
      <c r="L57" s="178">
        <v>1</v>
      </c>
      <c r="M57" s="180" t="s">
        <v>614</v>
      </c>
      <c r="N57" s="109"/>
      <c r="O57" s="62"/>
      <c r="P57" s="139"/>
    </row>
    <row r="58" spans="1:16" s="10" customFormat="1" ht="91.5" customHeight="1">
      <c r="A58" s="69" t="s">
        <v>283</v>
      </c>
      <c r="B58" s="69" t="s">
        <v>308</v>
      </c>
      <c r="C58" s="69" t="s">
        <v>299</v>
      </c>
      <c r="D58" s="69" t="s">
        <v>477</v>
      </c>
      <c r="E58" s="153" t="s">
        <v>478</v>
      </c>
      <c r="F58" s="153" t="s">
        <v>479</v>
      </c>
      <c r="G58" s="72" t="s">
        <v>382</v>
      </c>
      <c r="H58" s="71" t="s">
        <v>453</v>
      </c>
      <c r="I58" s="162" t="s">
        <v>454</v>
      </c>
      <c r="J58" s="69" t="s">
        <v>480</v>
      </c>
      <c r="K58" s="105" t="s">
        <v>608</v>
      </c>
      <c r="L58" s="178">
        <v>1</v>
      </c>
      <c r="M58" s="180" t="s">
        <v>614</v>
      </c>
      <c r="N58" s="109"/>
      <c r="O58" s="62"/>
      <c r="P58" s="139"/>
    </row>
    <row r="59" spans="1:16" s="10" customFormat="1" ht="94.5" customHeight="1">
      <c r="A59" s="69" t="s">
        <v>283</v>
      </c>
      <c r="B59" s="69" t="s">
        <v>292</v>
      </c>
      <c r="C59" s="69" t="s">
        <v>299</v>
      </c>
      <c r="D59" s="68" t="s">
        <v>361</v>
      </c>
      <c r="E59" s="152" t="s">
        <v>362</v>
      </c>
      <c r="F59" s="152" t="s">
        <v>363</v>
      </c>
      <c r="G59" s="72" t="s">
        <v>383</v>
      </c>
      <c r="H59" s="71" t="s">
        <v>453</v>
      </c>
      <c r="I59" s="162" t="s">
        <v>481</v>
      </c>
      <c r="J59" s="69" t="s">
        <v>482</v>
      </c>
      <c r="K59" s="105" t="s">
        <v>609</v>
      </c>
      <c r="L59" s="178">
        <v>1</v>
      </c>
      <c r="M59" s="180" t="s">
        <v>614</v>
      </c>
      <c r="N59" s="109"/>
      <c r="O59" s="62"/>
      <c r="P59" s="139"/>
    </row>
    <row r="60" spans="1:16" s="10" customFormat="1" ht="118.5" customHeight="1">
      <c r="A60" s="69" t="s">
        <v>283</v>
      </c>
      <c r="B60" s="69" t="s">
        <v>292</v>
      </c>
      <c r="C60" s="69" t="s">
        <v>299</v>
      </c>
      <c r="D60" s="68" t="s">
        <v>332</v>
      </c>
      <c r="E60" s="152" t="s">
        <v>333</v>
      </c>
      <c r="F60" s="152" t="s">
        <v>334</v>
      </c>
      <c r="G60" s="73" t="s">
        <v>320</v>
      </c>
      <c r="H60" s="71" t="s">
        <v>453</v>
      </c>
      <c r="I60" s="162" t="s">
        <v>454</v>
      </c>
      <c r="J60" s="77" t="s">
        <v>399</v>
      </c>
      <c r="K60" s="105" t="s">
        <v>557</v>
      </c>
      <c r="L60" s="178">
        <v>1</v>
      </c>
      <c r="M60" s="180" t="s">
        <v>614</v>
      </c>
      <c r="N60" s="109"/>
      <c r="O60" s="62"/>
      <c r="P60" s="139"/>
    </row>
    <row r="61" spans="1:16" s="10" customFormat="1" ht="88.5" customHeight="1">
      <c r="A61" s="69" t="s">
        <v>283</v>
      </c>
      <c r="B61" s="69" t="s">
        <v>292</v>
      </c>
      <c r="C61" s="69" t="s">
        <v>299</v>
      </c>
      <c r="D61" s="68" t="s">
        <v>364</v>
      </c>
      <c r="E61" s="152" t="s">
        <v>365</v>
      </c>
      <c r="F61" s="152" t="s">
        <v>366</v>
      </c>
      <c r="G61" s="72" t="s">
        <v>383</v>
      </c>
      <c r="H61" s="71" t="s">
        <v>453</v>
      </c>
      <c r="I61" s="162" t="s">
        <v>454</v>
      </c>
      <c r="J61" s="75" t="s">
        <v>483</v>
      </c>
      <c r="K61" s="105" t="s">
        <v>610</v>
      </c>
      <c r="L61" s="178">
        <v>1</v>
      </c>
      <c r="M61" s="180" t="s">
        <v>614</v>
      </c>
      <c r="N61" s="109"/>
      <c r="O61" s="62"/>
      <c r="P61" s="139"/>
    </row>
    <row r="62" spans="1:16" ht="97.5" customHeight="1">
      <c r="A62" s="69" t="s">
        <v>283</v>
      </c>
      <c r="B62" s="69" t="s">
        <v>292</v>
      </c>
      <c r="C62" s="69" t="s">
        <v>299</v>
      </c>
      <c r="D62" s="68" t="s">
        <v>367</v>
      </c>
      <c r="E62" s="152" t="s">
        <v>368</v>
      </c>
      <c r="F62" s="152" t="s">
        <v>369</v>
      </c>
      <c r="G62" s="72" t="s">
        <v>382</v>
      </c>
      <c r="H62" s="71" t="s">
        <v>453</v>
      </c>
      <c r="I62" s="162" t="s">
        <v>481</v>
      </c>
      <c r="J62" s="70" t="s">
        <v>400</v>
      </c>
      <c r="K62" s="75" t="s">
        <v>623</v>
      </c>
      <c r="L62" s="181">
        <v>1.0235000000000001</v>
      </c>
      <c r="M62" s="106" t="s">
        <v>614</v>
      </c>
      <c r="N62" s="146"/>
      <c r="O62" s="60"/>
      <c r="P62" s="138"/>
    </row>
    <row r="63" spans="1:16" ht="97.5" customHeight="1">
      <c r="A63" s="81" t="s">
        <v>283</v>
      </c>
      <c r="B63" s="97" t="s">
        <v>308</v>
      </c>
      <c r="C63" s="81" t="s">
        <v>299</v>
      </c>
      <c r="D63" s="71" t="s">
        <v>558</v>
      </c>
      <c r="E63" s="153" t="s">
        <v>559</v>
      </c>
      <c r="F63" s="153" t="s">
        <v>560</v>
      </c>
      <c r="G63" s="74" t="s">
        <v>382</v>
      </c>
      <c r="H63" s="71" t="s">
        <v>453</v>
      </c>
      <c r="I63" s="162" t="s">
        <v>454</v>
      </c>
      <c r="J63" s="81" t="s">
        <v>561</v>
      </c>
      <c r="K63" s="105" t="s">
        <v>611</v>
      </c>
      <c r="L63" s="178">
        <v>0.8</v>
      </c>
      <c r="M63" s="177" t="s">
        <v>614</v>
      </c>
      <c r="N63" s="79"/>
      <c r="O63" s="80"/>
      <c r="P63" s="187">
        <f>SUM(L53+L54+L56+L57+L58+L59+L60+L61+L62+L63)/10</f>
        <v>0.95901000000000014</v>
      </c>
    </row>
    <row r="64" spans="1:16" ht="36">
      <c r="A64" s="221" t="s">
        <v>507</v>
      </c>
      <c r="B64" s="221"/>
      <c r="C64" s="221"/>
      <c r="D64" s="221"/>
      <c r="E64" s="221"/>
      <c r="F64" s="221"/>
      <c r="G64" s="221"/>
      <c r="H64" s="221"/>
      <c r="I64" s="221"/>
      <c r="J64" s="221"/>
      <c r="K64" s="123" t="s">
        <v>547</v>
      </c>
      <c r="L64" s="123" t="s">
        <v>548</v>
      </c>
      <c r="M64" s="123" t="s">
        <v>549</v>
      </c>
      <c r="N64" s="124"/>
      <c r="O64" s="125"/>
      <c r="P64" s="130" t="s">
        <v>592</v>
      </c>
    </row>
    <row r="65" spans="1:16" ht="97.5" customHeight="1">
      <c r="A65" s="69" t="s">
        <v>283</v>
      </c>
      <c r="B65" s="69" t="s">
        <v>308</v>
      </c>
      <c r="C65" s="69" t="s">
        <v>298</v>
      </c>
      <c r="D65" s="69" t="s">
        <v>486</v>
      </c>
      <c r="E65" s="153" t="s">
        <v>487</v>
      </c>
      <c r="F65" s="153" t="s">
        <v>488</v>
      </c>
      <c r="G65" s="74" t="s">
        <v>389</v>
      </c>
      <c r="H65" s="71" t="s">
        <v>508</v>
      </c>
      <c r="I65" s="73" t="s">
        <v>489</v>
      </c>
      <c r="J65" s="69" t="s">
        <v>490</v>
      </c>
      <c r="K65" s="175" t="s">
        <v>624</v>
      </c>
      <c r="L65" s="116">
        <v>0.98</v>
      </c>
      <c r="M65" s="116" t="s">
        <v>614</v>
      </c>
      <c r="N65" s="79"/>
      <c r="O65" s="80"/>
      <c r="P65" s="138"/>
    </row>
    <row r="66" spans="1:16" ht="123" customHeight="1">
      <c r="A66" s="69" t="s">
        <v>283</v>
      </c>
      <c r="B66" s="69" t="s">
        <v>308</v>
      </c>
      <c r="C66" s="69" t="s">
        <v>298</v>
      </c>
      <c r="D66" s="69" t="s">
        <v>492</v>
      </c>
      <c r="E66" s="153" t="s">
        <v>493</v>
      </c>
      <c r="F66" s="153" t="s">
        <v>494</v>
      </c>
      <c r="G66" s="72" t="s">
        <v>449</v>
      </c>
      <c r="H66" s="71" t="s">
        <v>508</v>
      </c>
      <c r="I66" s="73" t="s">
        <v>489</v>
      </c>
      <c r="J66" s="69" t="s">
        <v>495</v>
      </c>
      <c r="K66" s="175" t="s">
        <v>562</v>
      </c>
      <c r="L66" s="116">
        <v>1</v>
      </c>
      <c r="M66" s="116" t="s">
        <v>614</v>
      </c>
      <c r="N66" s="79"/>
      <c r="O66" s="80"/>
      <c r="P66" s="138"/>
    </row>
    <row r="67" spans="1:16" ht="97.5" customHeight="1">
      <c r="A67" s="69" t="s">
        <v>283</v>
      </c>
      <c r="B67" s="69" t="s">
        <v>308</v>
      </c>
      <c r="C67" s="69" t="s">
        <v>298</v>
      </c>
      <c r="D67" s="69" t="s">
        <v>496</v>
      </c>
      <c r="E67" s="153" t="s">
        <v>497</v>
      </c>
      <c r="F67" s="153" t="s">
        <v>498</v>
      </c>
      <c r="G67" s="72" t="s">
        <v>449</v>
      </c>
      <c r="H67" s="71" t="s">
        <v>508</v>
      </c>
      <c r="I67" s="73" t="s">
        <v>489</v>
      </c>
      <c r="J67" s="69" t="s">
        <v>499</v>
      </c>
      <c r="K67" s="175" t="s">
        <v>563</v>
      </c>
      <c r="L67" s="116">
        <v>1</v>
      </c>
      <c r="M67" s="116" t="s">
        <v>614</v>
      </c>
      <c r="N67" s="79"/>
      <c r="O67" s="80"/>
      <c r="P67" s="138"/>
    </row>
    <row r="68" spans="1:16" ht="97.5" customHeight="1">
      <c r="A68" s="69" t="s">
        <v>283</v>
      </c>
      <c r="B68" s="69" t="s">
        <v>292</v>
      </c>
      <c r="C68" s="69" t="s">
        <v>298</v>
      </c>
      <c r="D68" s="71" t="s">
        <v>501</v>
      </c>
      <c r="E68" s="153" t="s">
        <v>502</v>
      </c>
      <c r="F68" s="153" t="s">
        <v>503</v>
      </c>
      <c r="G68" s="72" t="s">
        <v>382</v>
      </c>
      <c r="H68" s="71" t="s">
        <v>504</v>
      </c>
      <c r="I68" s="73" t="s">
        <v>505</v>
      </c>
      <c r="J68" s="69" t="s">
        <v>506</v>
      </c>
      <c r="K68" s="175" t="s">
        <v>564</v>
      </c>
      <c r="L68" s="116">
        <v>1</v>
      </c>
      <c r="M68" s="116" t="s">
        <v>614</v>
      </c>
      <c r="N68" s="79"/>
      <c r="O68" s="80"/>
      <c r="P68" s="138"/>
    </row>
    <row r="69" spans="1:16" ht="219" customHeight="1">
      <c r="A69" s="69" t="s">
        <v>283</v>
      </c>
      <c r="B69" s="69" t="s">
        <v>292</v>
      </c>
      <c r="C69" s="69" t="s">
        <v>298</v>
      </c>
      <c r="D69" s="68" t="s">
        <v>361</v>
      </c>
      <c r="E69" s="152" t="s">
        <v>362</v>
      </c>
      <c r="F69" s="152" t="s">
        <v>363</v>
      </c>
      <c r="G69" s="72" t="s">
        <v>383</v>
      </c>
      <c r="H69" s="71" t="s">
        <v>508</v>
      </c>
      <c r="I69" s="73" t="s">
        <v>489</v>
      </c>
      <c r="J69" s="69" t="s">
        <v>491</v>
      </c>
      <c r="K69" s="175" t="s">
        <v>625</v>
      </c>
      <c r="L69" s="116">
        <v>1</v>
      </c>
      <c r="M69" s="116" t="s">
        <v>614</v>
      </c>
      <c r="N69" s="79"/>
      <c r="O69" s="80"/>
      <c r="P69" s="138"/>
    </row>
    <row r="70" spans="1:16" ht="129" customHeight="1">
      <c r="A70" s="69" t="s">
        <v>283</v>
      </c>
      <c r="B70" s="69" t="s">
        <v>292</v>
      </c>
      <c r="C70" s="69" t="s">
        <v>298</v>
      </c>
      <c r="D70" s="68" t="s">
        <v>332</v>
      </c>
      <c r="E70" s="152" t="s">
        <v>333</v>
      </c>
      <c r="F70" s="152" t="s">
        <v>334</v>
      </c>
      <c r="G70" s="73" t="s">
        <v>320</v>
      </c>
      <c r="H70" s="71" t="s">
        <v>500</v>
      </c>
      <c r="I70" s="73" t="s">
        <v>489</v>
      </c>
      <c r="J70" s="71" t="s">
        <v>399</v>
      </c>
      <c r="K70" s="175" t="s">
        <v>565</v>
      </c>
      <c r="L70" s="116">
        <v>1</v>
      </c>
      <c r="M70" s="116" t="s">
        <v>614</v>
      </c>
      <c r="N70" s="79"/>
      <c r="O70" s="80"/>
      <c r="P70" s="138"/>
    </row>
    <row r="71" spans="1:16" ht="97.5" customHeight="1">
      <c r="A71" s="69" t="s">
        <v>283</v>
      </c>
      <c r="B71" s="69" t="s">
        <v>292</v>
      </c>
      <c r="C71" s="69" t="s">
        <v>298</v>
      </c>
      <c r="D71" s="68" t="s">
        <v>364</v>
      </c>
      <c r="E71" s="152" t="s">
        <v>365</v>
      </c>
      <c r="F71" s="152" t="s">
        <v>366</v>
      </c>
      <c r="G71" s="72" t="s">
        <v>383</v>
      </c>
      <c r="H71" s="71" t="s">
        <v>500</v>
      </c>
      <c r="I71" s="73" t="s">
        <v>489</v>
      </c>
      <c r="J71" s="69" t="s">
        <v>442</v>
      </c>
      <c r="K71" s="175" t="s">
        <v>566</v>
      </c>
      <c r="L71" s="116">
        <v>1</v>
      </c>
      <c r="M71" s="116" t="s">
        <v>629</v>
      </c>
      <c r="N71" s="79"/>
      <c r="O71" s="80"/>
      <c r="P71" s="138"/>
    </row>
    <row r="72" spans="1:16" ht="97.5" customHeight="1">
      <c r="A72" s="69" t="s">
        <v>283</v>
      </c>
      <c r="B72" s="69" t="s">
        <v>292</v>
      </c>
      <c r="C72" s="69" t="s">
        <v>298</v>
      </c>
      <c r="D72" s="68" t="s">
        <v>367</v>
      </c>
      <c r="E72" s="152" t="s">
        <v>368</v>
      </c>
      <c r="F72" s="152" t="s">
        <v>369</v>
      </c>
      <c r="G72" s="72" t="s">
        <v>382</v>
      </c>
      <c r="H72" s="71" t="s">
        <v>504</v>
      </c>
      <c r="I72" s="73" t="s">
        <v>505</v>
      </c>
      <c r="J72" s="69" t="s">
        <v>400</v>
      </c>
      <c r="K72" s="175" t="s">
        <v>621</v>
      </c>
      <c r="L72" s="116">
        <v>0.95</v>
      </c>
      <c r="M72" s="116" t="s">
        <v>614</v>
      </c>
      <c r="N72" s="79"/>
      <c r="O72" s="80"/>
      <c r="P72" s="187">
        <f>SUM(L65+L66+L67+L68+L69+L70+L71+L72)/8</f>
        <v>0.99125000000000008</v>
      </c>
    </row>
    <row r="73" spans="1:16" ht="63.75" customHeight="1">
      <c r="A73" s="216" t="s">
        <v>527</v>
      </c>
      <c r="B73" s="216"/>
      <c r="C73" s="216"/>
      <c r="D73" s="216"/>
      <c r="E73" s="216"/>
      <c r="F73" s="216"/>
      <c r="G73" s="216"/>
      <c r="H73" s="216"/>
      <c r="I73" s="216"/>
      <c r="J73" s="216"/>
      <c r="K73" s="123" t="s">
        <v>547</v>
      </c>
      <c r="L73" s="123" t="s">
        <v>548</v>
      </c>
      <c r="M73" s="123" t="s">
        <v>549</v>
      </c>
      <c r="N73" s="124"/>
      <c r="O73" s="125"/>
      <c r="P73" s="130" t="s">
        <v>592</v>
      </c>
    </row>
    <row r="74" spans="1:16" ht="126.75" customHeight="1">
      <c r="A74" s="69" t="s">
        <v>283</v>
      </c>
      <c r="B74" s="69" t="s">
        <v>308</v>
      </c>
      <c r="C74" s="69" t="s">
        <v>302</v>
      </c>
      <c r="D74" s="69" t="s">
        <v>509</v>
      </c>
      <c r="E74" s="153" t="s">
        <v>510</v>
      </c>
      <c r="F74" s="153" t="s">
        <v>511</v>
      </c>
      <c r="G74" s="72" t="s">
        <v>449</v>
      </c>
      <c r="H74" s="71" t="s">
        <v>512</v>
      </c>
      <c r="I74" s="162" t="s">
        <v>512</v>
      </c>
      <c r="J74" s="69" t="s">
        <v>513</v>
      </c>
      <c r="K74" s="175" t="s">
        <v>628</v>
      </c>
      <c r="L74" s="103">
        <v>0.95</v>
      </c>
      <c r="M74" s="176" t="s">
        <v>614</v>
      </c>
      <c r="N74" s="79"/>
      <c r="O74" s="80"/>
      <c r="P74" s="138"/>
    </row>
    <row r="75" spans="1:16" ht="123" customHeight="1">
      <c r="A75" s="69" t="s">
        <v>283</v>
      </c>
      <c r="B75" s="69" t="s">
        <v>308</v>
      </c>
      <c r="C75" s="69" t="s">
        <v>302</v>
      </c>
      <c r="D75" s="69" t="s">
        <v>514</v>
      </c>
      <c r="E75" s="153" t="s">
        <v>515</v>
      </c>
      <c r="F75" s="153" t="s">
        <v>516</v>
      </c>
      <c r="G75" s="72" t="s">
        <v>485</v>
      </c>
      <c r="H75" s="71" t="s">
        <v>512</v>
      </c>
      <c r="I75" s="162" t="s">
        <v>512</v>
      </c>
      <c r="J75" s="69" t="s">
        <v>517</v>
      </c>
      <c r="K75" s="175" t="s">
        <v>603</v>
      </c>
      <c r="L75" s="103">
        <v>1</v>
      </c>
      <c r="M75" s="176" t="s">
        <v>614</v>
      </c>
      <c r="N75" s="79"/>
      <c r="O75" s="80"/>
      <c r="P75" s="138"/>
    </row>
    <row r="76" spans="1:16" ht="130.5" customHeight="1">
      <c r="A76" s="69" t="s">
        <v>283</v>
      </c>
      <c r="B76" s="69" t="s">
        <v>308</v>
      </c>
      <c r="C76" s="69" t="s">
        <v>302</v>
      </c>
      <c r="D76" s="69" t="s">
        <v>518</v>
      </c>
      <c r="E76" s="153" t="s">
        <v>519</v>
      </c>
      <c r="F76" s="153" t="s">
        <v>516</v>
      </c>
      <c r="G76" s="72" t="s">
        <v>382</v>
      </c>
      <c r="H76" s="71" t="s">
        <v>520</v>
      </c>
      <c r="I76" s="162" t="s">
        <v>512</v>
      </c>
      <c r="J76" s="69" t="s">
        <v>521</v>
      </c>
      <c r="K76" s="175" t="s">
        <v>604</v>
      </c>
      <c r="L76" s="103">
        <v>1</v>
      </c>
      <c r="M76" s="176" t="s">
        <v>614</v>
      </c>
      <c r="N76" s="79"/>
      <c r="O76" s="80"/>
      <c r="P76" s="138"/>
    </row>
    <row r="77" spans="1:16" ht="97.5" customHeight="1">
      <c r="A77" s="69" t="s">
        <v>283</v>
      </c>
      <c r="B77" s="69" t="s">
        <v>308</v>
      </c>
      <c r="C77" s="69" t="s">
        <v>302</v>
      </c>
      <c r="D77" s="71" t="s">
        <v>528</v>
      </c>
      <c r="E77" s="153" t="s">
        <v>524</v>
      </c>
      <c r="F77" s="153" t="s">
        <v>525</v>
      </c>
      <c r="G77" s="72" t="s">
        <v>382</v>
      </c>
      <c r="H77" s="71" t="s">
        <v>522</v>
      </c>
      <c r="I77" s="73" t="s">
        <v>523</v>
      </c>
      <c r="J77" s="69" t="s">
        <v>526</v>
      </c>
      <c r="K77" s="175" t="s">
        <v>567</v>
      </c>
      <c r="L77" s="103" t="s">
        <v>258</v>
      </c>
      <c r="M77" s="176" t="s">
        <v>581</v>
      </c>
      <c r="N77" s="79"/>
      <c r="O77" s="80"/>
      <c r="P77" s="138"/>
    </row>
    <row r="78" spans="1:16" ht="137.25" customHeight="1">
      <c r="A78" s="69" t="s">
        <v>283</v>
      </c>
      <c r="B78" s="69" t="s">
        <v>292</v>
      </c>
      <c r="C78" s="69" t="s">
        <v>302</v>
      </c>
      <c r="D78" s="68" t="s">
        <v>361</v>
      </c>
      <c r="E78" s="152" t="s">
        <v>362</v>
      </c>
      <c r="F78" s="152" t="s">
        <v>363</v>
      </c>
      <c r="G78" s="72" t="s">
        <v>383</v>
      </c>
      <c r="H78" s="71" t="s">
        <v>522</v>
      </c>
      <c r="I78" s="73" t="s">
        <v>523</v>
      </c>
      <c r="J78" s="69" t="s">
        <v>356</v>
      </c>
      <c r="K78" s="175" t="s">
        <v>605</v>
      </c>
      <c r="L78" s="103">
        <v>1</v>
      </c>
      <c r="M78" s="176" t="s">
        <v>614</v>
      </c>
      <c r="N78" s="79"/>
      <c r="O78" s="80"/>
      <c r="P78" s="138"/>
    </row>
    <row r="79" spans="1:16" ht="121.5" customHeight="1">
      <c r="A79" s="69" t="s">
        <v>283</v>
      </c>
      <c r="B79" s="69" t="s">
        <v>292</v>
      </c>
      <c r="C79" s="69" t="s">
        <v>302</v>
      </c>
      <c r="D79" s="68" t="s">
        <v>332</v>
      </c>
      <c r="E79" s="152" t="s">
        <v>333</v>
      </c>
      <c r="F79" s="152" t="s">
        <v>334</v>
      </c>
      <c r="G79" s="73" t="s">
        <v>320</v>
      </c>
      <c r="H79" s="71" t="s">
        <v>522</v>
      </c>
      <c r="I79" s="73" t="s">
        <v>523</v>
      </c>
      <c r="J79" s="71" t="s">
        <v>399</v>
      </c>
      <c r="K79" s="175" t="s">
        <v>568</v>
      </c>
      <c r="L79" s="103" t="s">
        <v>258</v>
      </c>
      <c r="M79" s="176"/>
      <c r="N79" s="79"/>
      <c r="O79" s="80"/>
      <c r="P79" s="138"/>
    </row>
    <row r="80" spans="1:16" ht="97.5" customHeight="1">
      <c r="A80" s="69" t="s">
        <v>283</v>
      </c>
      <c r="B80" s="69" t="s">
        <v>292</v>
      </c>
      <c r="C80" s="69" t="s">
        <v>302</v>
      </c>
      <c r="D80" s="68" t="s">
        <v>364</v>
      </c>
      <c r="E80" s="152" t="s">
        <v>365</v>
      </c>
      <c r="F80" s="152" t="s">
        <v>366</v>
      </c>
      <c r="G80" s="72" t="s">
        <v>383</v>
      </c>
      <c r="H80" s="71" t="s">
        <v>522</v>
      </c>
      <c r="I80" s="73" t="s">
        <v>523</v>
      </c>
      <c r="J80" s="69" t="s">
        <v>483</v>
      </c>
      <c r="K80" s="160" t="s">
        <v>556</v>
      </c>
      <c r="L80" s="106">
        <v>1</v>
      </c>
      <c r="M80" s="176" t="s">
        <v>614</v>
      </c>
      <c r="N80" s="79"/>
      <c r="O80" s="80"/>
      <c r="P80" s="138"/>
    </row>
    <row r="81" spans="1:16" ht="97.5" customHeight="1">
      <c r="A81" s="69" t="s">
        <v>283</v>
      </c>
      <c r="B81" s="69" t="s">
        <v>292</v>
      </c>
      <c r="C81" s="69" t="s">
        <v>302</v>
      </c>
      <c r="D81" s="68" t="s">
        <v>367</v>
      </c>
      <c r="E81" s="152" t="s">
        <v>368</v>
      </c>
      <c r="F81" s="152" t="s">
        <v>369</v>
      </c>
      <c r="G81" s="72" t="s">
        <v>382</v>
      </c>
      <c r="H81" s="71" t="s">
        <v>522</v>
      </c>
      <c r="I81" s="73" t="s">
        <v>523</v>
      </c>
      <c r="J81" s="69" t="s">
        <v>400</v>
      </c>
      <c r="K81" s="175" t="s">
        <v>622</v>
      </c>
      <c r="L81" s="103">
        <v>0.95</v>
      </c>
      <c r="M81" s="176" t="s">
        <v>614</v>
      </c>
      <c r="N81" s="79"/>
      <c r="O81" s="80"/>
      <c r="P81" s="138"/>
    </row>
    <row r="82" spans="1:16" ht="105" customHeight="1">
      <c r="A82" s="82" t="s">
        <v>283</v>
      </c>
      <c r="B82" s="82" t="s">
        <v>308</v>
      </c>
      <c r="C82" s="82" t="s">
        <v>302</v>
      </c>
      <c r="D82" s="82" t="s">
        <v>571</v>
      </c>
      <c r="E82" s="153" t="s">
        <v>572</v>
      </c>
      <c r="F82" s="153" t="s">
        <v>573</v>
      </c>
      <c r="G82" s="72" t="s">
        <v>382</v>
      </c>
      <c r="H82" s="71" t="s">
        <v>520</v>
      </c>
      <c r="I82" s="162" t="s">
        <v>512</v>
      </c>
      <c r="J82" s="107" t="s">
        <v>574</v>
      </c>
      <c r="K82" s="175" t="s">
        <v>569</v>
      </c>
      <c r="L82" s="103">
        <v>0.9</v>
      </c>
      <c r="M82" s="177" t="s">
        <v>614</v>
      </c>
      <c r="N82" s="79"/>
      <c r="O82" s="80"/>
      <c r="P82" s="187">
        <f>SUM(L74+L75+L76+L78+L80+L81+L82)/7</f>
        <v>0.97142857142857153</v>
      </c>
    </row>
    <row r="83" spans="1:16" ht="33.75">
      <c r="A83" s="216" t="s">
        <v>529</v>
      </c>
      <c r="B83" s="216"/>
      <c r="C83" s="216"/>
      <c r="D83" s="216"/>
      <c r="E83" s="216"/>
      <c r="F83" s="216"/>
      <c r="G83" s="216"/>
      <c r="H83" s="216"/>
      <c r="I83" s="216"/>
      <c r="J83" s="216"/>
      <c r="K83" s="147" t="s">
        <v>547</v>
      </c>
      <c r="L83" s="126" t="s">
        <v>548</v>
      </c>
      <c r="M83" s="126" t="s">
        <v>549</v>
      </c>
      <c r="N83" s="79"/>
      <c r="O83" s="80"/>
      <c r="P83" s="130" t="s">
        <v>592</v>
      </c>
    </row>
    <row r="84" spans="1:16" ht="97.5" customHeight="1">
      <c r="A84" s="69" t="s">
        <v>283</v>
      </c>
      <c r="B84" s="69" t="s">
        <v>308</v>
      </c>
      <c r="C84" s="69" t="s">
        <v>301</v>
      </c>
      <c r="D84" s="75" t="s">
        <v>530</v>
      </c>
      <c r="E84" s="155" t="s">
        <v>531</v>
      </c>
      <c r="F84" s="155" t="s">
        <v>532</v>
      </c>
      <c r="G84" s="72" t="s">
        <v>382</v>
      </c>
      <c r="H84" s="71" t="s">
        <v>522</v>
      </c>
      <c r="I84" s="73" t="s">
        <v>523</v>
      </c>
      <c r="J84" s="75" t="s">
        <v>533</v>
      </c>
      <c r="K84" s="175" t="s">
        <v>570</v>
      </c>
      <c r="L84" s="103">
        <v>1</v>
      </c>
      <c r="M84" s="176" t="s">
        <v>614</v>
      </c>
      <c r="N84" s="79"/>
      <c r="O84" s="80"/>
      <c r="P84" s="138"/>
    </row>
    <row r="85" spans="1:16" ht="97.5" customHeight="1">
      <c r="A85" s="69" t="s">
        <v>283</v>
      </c>
      <c r="B85" s="69" t="s">
        <v>292</v>
      </c>
      <c r="C85" s="69" t="s">
        <v>301</v>
      </c>
      <c r="D85" s="68" t="s">
        <v>361</v>
      </c>
      <c r="E85" s="152" t="s">
        <v>362</v>
      </c>
      <c r="F85" s="152" t="s">
        <v>363</v>
      </c>
      <c r="G85" s="72" t="s">
        <v>383</v>
      </c>
      <c r="H85" s="71" t="s">
        <v>522</v>
      </c>
      <c r="I85" s="73" t="s">
        <v>523</v>
      </c>
      <c r="J85" s="69" t="s">
        <v>356</v>
      </c>
      <c r="K85" s="175" t="s">
        <v>554</v>
      </c>
      <c r="L85" s="103">
        <v>1</v>
      </c>
      <c r="M85" s="176" t="s">
        <v>614</v>
      </c>
      <c r="N85" s="79"/>
      <c r="O85" s="80"/>
      <c r="P85" s="138"/>
    </row>
    <row r="86" spans="1:16" ht="97.5" customHeight="1">
      <c r="A86" s="69" t="s">
        <v>283</v>
      </c>
      <c r="B86" s="69" t="s">
        <v>292</v>
      </c>
      <c r="C86" s="69" t="s">
        <v>301</v>
      </c>
      <c r="D86" s="68" t="s">
        <v>332</v>
      </c>
      <c r="E86" s="152" t="s">
        <v>333</v>
      </c>
      <c r="F86" s="152" t="s">
        <v>334</v>
      </c>
      <c r="G86" s="73" t="s">
        <v>320</v>
      </c>
      <c r="H86" s="71" t="s">
        <v>522</v>
      </c>
      <c r="I86" s="73" t="s">
        <v>523</v>
      </c>
      <c r="J86" s="69" t="s">
        <v>399</v>
      </c>
      <c r="K86" s="175" t="s">
        <v>568</v>
      </c>
      <c r="L86" s="103" t="s">
        <v>258</v>
      </c>
      <c r="M86" s="176" t="s">
        <v>581</v>
      </c>
      <c r="N86" s="79"/>
      <c r="O86" s="80"/>
      <c r="P86" s="138"/>
    </row>
    <row r="87" spans="1:16" ht="97.5" customHeight="1">
      <c r="A87" s="69" t="s">
        <v>283</v>
      </c>
      <c r="B87" s="69" t="s">
        <v>292</v>
      </c>
      <c r="C87" s="69" t="s">
        <v>301</v>
      </c>
      <c r="D87" s="68" t="s">
        <v>364</v>
      </c>
      <c r="E87" s="152" t="s">
        <v>365</v>
      </c>
      <c r="F87" s="152" t="s">
        <v>366</v>
      </c>
      <c r="G87" s="72" t="s">
        <v>383</v>
      </c>
      <c r="H87" s="71" t="s">
        <v>522</v>
      </c>
      <c r="I87" s="73" t="s">
        <v>523</v>
      </c>
      <c r="J87" s="69" t="s">
        <v>483</v>
      </c>
      <c r="K87" s="160" t="s">
        <v>556</v>
      </c>
      <c r="L87" s="106">
        <v>1</v>
      </c>
      <c r="M87" s="176" t="s">
        <v>614</v>
      </c>
      <c r="N87" s="79"/>
      <c r="O87" s="80"/>
      <c r="P87" s="138"/>
    </row>
    <row r="88" spans="1:16" ht="97.5" customHeight="1">
      <c r="A88" s="69" t="s">
        <v>283</v>
      </c>
      <c r="B88" s="69" t="s">
        <v>292</v>
      </c>
      <c r="C88" s="69" t="s">
        <v>301</v>
      </c>
      <c r="D88" s="68" t="s">
        <v>367</v>
      </c>
      <c r="E88" s="152" t="s">
        <v>368</v>
      </c>
      <c r="F88" s="152" t="s">
        <v>369</v>
      </c>
      <c r="G88" s="72" t="s">
        <v>382</v>
      </c>
      <c r="H88" s="71" t="s">
        <v>522</v>
      </c>
      <c r="I88" s="73" t="s">
        <v>523</v>
      </c>
      <c r="J88" s="70" t="s">
        <v>400</v>
      </c>
      <c r="K88" s="175" t="s">
        <v>623</v>
      </c>
      <c r="L88" s="103">
        <v>1</v>
      </c>
      <c r="M88" s="177" t="s">
        <v>614</v>
      </c>
      <c r="N88" s="79"/>
      <c r="O88" s="80"/>
      <c r="P88" s="187">
        <f>SUM(L84+L85+L87+L88)/4</f>
        <v>1</v>
      </c>
    </row>
    <row r="89" spans="1:16" ht="36">
      <c r="A89" s="216" t="s">
        <v>534</v>
      </c>
      <c r="B89" s="216"/>
      <c r="C89" s="216"/>
      <c r="D89" s="216"/>
      <c r="E89" s="216"/>
      <c r="F89" s="216"/>
      <c r="G89" s="216"/>
      <c r="H89" s="216"/>
      <c r="I89" s="216"/>
      <c r="J89" s="216"/>
      <c r="K89" s="123" t="s">
        <v>547</v>
      </c>
      <c r="L89" s="123" t="s">
        <v>548</v>
      </c>
      <c r="M89" s="123" t="s">
        <v>549</v>
      </c>
      <c r="N89" s="124"/>
      <c r="O89" s="125"/>
      <c r="P89" s="130" t="s">
        <v>592</v>
      </c>
    </row>
    <row r="90" spans="1:16" ht="97.5" customHeight="1">
      <c r="A90" s="218" t="s">
        <v>283</v>
      </c>
      <c r="B90" s="218" t="s">
        <v>308</v>
      </c>
      <c r="C90" s="220" t="s">
        <v>304</v>
      </c>
      <c r="D90" s="217" t="s">
        <v>541</v>
      </c>
      <c r="E90" s="153" t="s">
        <v>535</v>
      </c>
      <c r="F90" s="151" t="s">
        <v>536</v>
      </c>
      <c r="G90" s="72" t="s">
        <v>382</v>
      </c>
      <c r="H90" s="71" t="s">
        <v>537</v>
      </c>
      <c r="I90" s="73" t="s">
        <v>538</v>
      </c>
      <c r="J90" s="69" t="s">
        <v>356</v>
      </c>
      <c r="K90" s="75" t="s">
        <v>602</v>
      </c>
      <c r="L90" s="103">
        <v>1</v>
      </c>
      <c r="M90" s="103" t="s">
        <v>614</v>
      </c>
      <c r="N90" s="79"/>
      <c r="O90" s="80"/>
      <c r="P90" s="138"/>
    </row>
    <row r="91" spans="1:16" ht="76.5" customHeight="1">
      <c r="A91" s="219"/>
      <c r="B91" s="219"/>
      <c r="C91" s="220"/>
      <c r="D91" s="217"/>
      <c r="E91" s="153" t="s">
        <v>539</v>
      </c>
      <c r="F91" s="151" t="s">
        <v>540</v>
      </c>
      <c r="G91" s="73" t="s">
        <v>320</v>
      </c>
      <c r="H91" s="71" t="s">
        <v>537</v>
      </c>
      <c r="I91" s="73" t="s">
        <v>538</v>
      </c>
      <c r="J91" s="148" t="s">
        <v>618</v>
      </c>
      <c r="K91" s="75" t="s">
        <v>579</v>
      </c>
      <c r="L91" s="103">
        <v>0.81818181818181801</v>
      </c>
      <c r="M91" s="116" t="s">
        <v>614</v>
      </c>
      <c r="N91" s="79"/>
      <c r="O91" s="80"/>
      <c r="P91" s="138"/>
    </row>
    <row r="92" spans="1:16" ht="97.5" customHeight="1">
      <c r="A92" s="69" t="s">
        <v>283</v>
      </c>
      <c r="B92" s="69" t="s">
        <v>292</v>
      </c>
      <c r="C92" s="70" t="s">
        <v>304</v>
      </c>
      <c r="D92" s="68" t="s">
        <v>367</v>
      </c>
      <c r="E92" s="152" t="s">
        <v>368</v>
      </c>
      <c r="F92" s="152" t="s">
        <v>369</v>
      </c>
      <c r="G92" s="72" t="s">
        <v>382</v>
      </c>
      <c r="H92" s="71" t="s">
        <v>537</v>
      </c>
      <c r="I92" s="73" t="s">
        <v>538</v>
      </c>
      <c r="J92" s="69" t="s">
        <v>400</v>
      </c>
      <c r="K92" s="75" t="s">
        <v>613</v>
      </c>
      <c r="L92" s="103" t="s">
        <v>258</v>
      </c>
      <c r="M92" s="116" t="s">
        <v>581</v>
      </c>
      <c r="N92" s="79"/>
      <c r="O92" s="80"/>
      <c r="P92" s="187">
        <f>SUM(L90+L91)/2</f>
        <v>0.90909090909090895</v>
      </c>
    </row>
    <row r="93" spans="1:16" ht="97.5" customHeight="1">
      <c r="A93" s="117"/>
      <c r="B93" s="117"/>
      <c r="C93" s="118"/>
      <c r="D93" s="119"/>
      <c r="E93" s="119"/>
      <c r="F93" s="119"/>
      <c r="G93" s="120"/>
      <c r="H93" s="121"/>
      <c r="I93" s="173"/>
      <c r="J93" s="117"/>
      <c r="K93" s="79"/>
      <c r="L93" s="80"/>
      <c r="M93" s="133" t="s">
        <v>582</v>
      </c>
      <c r="N93" s="134"/>
      <c r="O93" s="135"/>
      <c r="P93" s="136">
        <f>SUM(P12+P20+P28+P36+P49+P63+P72+P82+P88+P92)/10</f>
        <v>0.95756387878787874</v>
      </c>
    </row>
    <row r="94" spans="1:16" ht="94.5" customHeight="1" thickBot="1">
      <c r="A94" s="56"/>
      <c r="B94" s="225"/>
      <c r="C94" s="225"/>
      <c r="D94" s="55"/>
      <c r="E94" s="119"/>
      <c r="F94" s="119"/>
      <c r="G94" s="174"/>
      <c r="H94" s="78"/>
      <c r="I94" s="161"/>
      <c r="J94" s="61"/>
      <c r="K94" s="92"/>
      <c r="L94" s="114"/>
      <c r="M94" s="96"/>
      <c r="N94" s="57"/>
      <c r="O94" s="55"/>
      <c r="P94" s="131"/>
    </row>
    <row r="95" spans="1:16" ht="47.25" customHeight="1">
      <c r="A95" s="16"/>
      <c r="B95" s="224" t="s">
        <v>542</v>
      </c>
      <c r="C95" s="224"/>
      <c r="D95" s="55"/>
      <c r="E95" s="119"/>
      <c r="F95" s="119"/>
      <c r="H95" s="227"/>
      <c r="I95" s="227"/>
      <c r="J95" s="55"/>
      <c r="K95" s="94"/>
      <c r="L95" s="94"/>
      <c r="M95" s="169"/>
      <c r="N95" s="224"/>
      <c r="O95" s="224"/>
      <c r="P95" s="132"/>
    </row>
    <row r="96" spans="1:16">
      <c r="K96" s="224"/>
      <c r="L96" s="224"/>
      <c r="M96" s="224"/>
      <c r="P96" s="131"/>
    </row>
    <row r="97" spans="5:16">
      <c r="P97" s="131"/>
    </row>
    <row r="98" spans="5:16">
      <c r="P98" s="131"/>
    </row>
    <row r="99" spans="5:16">
      <c r="P99" s="131"/>
    </row>
    <row r="104" spans="5:16" s="16" customFormat="1">
      <c r="E104" s="159"/>
      <c r="F104" s="159"/>
      <c r="G104" s="115"/>
      <c r="I104" s="115"/>
      <c r="L104" s="115"/>
      <c r="M104" s="171"/>
    </row>
    <row r="105" spans="5:16" s="16" customFormat="1">
      <c r="E105" s="159"/>
      <c r="F105" s="159"/>
      <c r="G105" s="115"/>
      <c r="I105" s="115"/>
      <c r="L105" s="115"/>
      <c r="M105" s="171"/>
    </row>
    <row r="106" spans="5:16" s="16" customFormat="1">
      <c r="E106" s="159"/>
      <c r="F106" s="159"/>
      <c r="G106" s="115"/>
      <c r="I106" s="115"/>
      <c r="L106" s="115"/>
      <c r="M106" s="171"/>
    </row>
    <row r="107" spans="5:16" s="16" customFormat="1">
      <c r="E107" s="159"/>
      <c r="F107" s="159"/>
      <c r="G107" s="115"/>
      <c r="I107" s="115"/>
      <c r="L107" s="115"/>
      <c r="M107" s="171"/>
    </row>
    <row r="108" spans="5:16" s="16" customFormat="1">
      <c r="E108" s="159"/>
      <c r="F108" s="159"/>
      <c r="G108" s="115"/>
      <c r="I108" s="115"/>
      <c r="L108" s="115"/>
      <c r="M108" s="171"/>
    </row>
    <row r="109" spans="5:16" s="16" customFormat="1">
      <c r="E109" s="159"/>
      <c r="F109" s="159"/>
      <c r="G109" s="115"/>
      <c r="I109" s="115"/>
      <c r="L109" s="115"/>
      <c r="M109" s="171"/>
    </row>
    <row r="110" spans="5:16" s="16" customFormat="1">
      <c r="E110" s="159"/>
      <c r="F110" s="159"/>
      <c r="G110" s="115"/>
      <c r="I110" s="115"/>
      <c r="L110" s="115"/>
      <c r="M110" s="171"/>
    </row>
    <row r="111" spans="5:16" s="16" customFormat="1">
      <c r="E111" s="159"/>
      <c r="F111" s="159"/>
      <c r="G111" s="115"/>
      <c r="I111" s="115"/>
      <c r="L111" s="115"/>
      <c r="M111" s="171"/>
    </row>
    <row r="114" spans="5:5" ht="18" customHeight="1">
      <c r="E114" s="159"/>
    </row>
    <row r="115" spans="5:5" ht="18" customHeight="1">
      <c r="E115" s="159"/>
    </row>
    <row r="116" spans="5:5" ht="18" customHeight="1">
      <c r="E116" s="159"/>
    </row>
    <row r="117" spans="5:5" ht="18" customHeight="1">
      <c r="E117" s="159"/>
    </row>
    <row r="118" spans="5:5" ht="18" customHeight="1">
      <c r="E118" s="159"/>
    </row>
    <row r="119" spans="5:5" ht="18" customHeight="1">
      <c r="E119" s="159"/>
    </row>
    <row r="120" spans="5:5" ht="18" customHeight="1">
      <c r="E120" s="159"/>
    </row>
    <row r="179" spans="2:4">
      <c r="B179" s="215" t="s">
        <v>284</v>
      </c>
      <c r="C179" s="215"/>
      <c r="D179" s="215"/>
    </row>
    <row r="181" spans="2:4">
      <c r="B181" s="66" t="s">
        <v>15</v>
      </c>
      <c r="C181" s="16"/>
      <c r="D181" s="16"/>
    </row>
    <row r="182" spans="2:4">
      <c r="B182" s="66" t="s">
        <v>278</v>
      </c>
      <c r="C182" s="16"/>
      <c r="D182" s="16"/>
    </row>
    <row r="183" spans="2:4">
      <c r="B183" s="66" t="s">
        <v>279</v>
      </c>
      <c r="C183" s="16"/>
      <c r="D183" s="16"/>
    </row>
    <row r="184" spans="2:4">
      <c r="B184" s="66" t="s">
        <v>280</v>
      </c>
      <c r="C184" s="16"/>
      <c r="D184" s="16"/>
    </row>
    <row r="185" spans="2:4">
      <c r="B185" s="66" t="s">
        <v>281</v>
      </c>
      <c r="C185" s="16"/>
      <c r="D185" s="16"/>
    </row>
    <row r="186" spans="2:4">
      <c r="B186" s="66" t="s">
        <v>282</v>
      </c>
      <c r="C186" s="16"/>
      <c r="D186" s="16"/>
    </row>
    <row r="187" spans="2:4">
      <c r="B187" s="66" t="s">
        <v>283</v>
      </c>
      <c r="C187" s="16"/>
      <c r="D187" s="16"/>
    </row>
    <row r="188" spans="2:4" ht="18" customHeight="1">
      <c r="C188" s="66"/>
      <c r="D188" s="16"/>
    </row>
    <row r="189" spans="2:4">
      <c r="B189" s="1" t="s">
        <v>285</v>
      </c>
    </row>
    <row r="191" spans="2:4" ht="72">
      <c r="B191" s="16" t="s">
        <v>286</v>
      </c>
      <c r="C191" s="16"/>
      <c r="D191" s="16"/>
    </row>
    <row r="192" spans="2:4" ht="36">
      <c r="B192" s="16" t="s">
        <v>287</v>
      </c>
      <c r="C192" s="16"/>
      <c r="D192" s="16"/>
    </row>
    <row r="193" spans="2:4" ht="54">
      <c r="B193" s="16" t="s">
        <v>288</v>
      </c>
      <c r="C193" s="16"/>
      <c r="D193" s="16"/>
    </row>
    <row r="194" spans="2:4" ht="72">
      <c r="B194" s="16" t="s">
        <v>289</v>
      </c>
      <c r="C194" s="16"/>
      <c r="D194" s="16"/>
    </row>
    <row r="195" spans="2:4" ht="36">
      <c r="B195" s="16" t="s">
        <v>290</v>
      </c>
      <c r="C195" s="16"/>
      <c r="D195" s="16"/>
    </row>
    <row r="196" spans="2:4" ht="108">
      <c r="B196" s="16" t="s">
        <v>291</v>
      </c>
      <c r="C196" s="16"/>
      <c r="D196" s="16"/>
    </row>
    <row r="197" spans="2:4" ht="72">
      <c r="B197" s="16" t="s">
        <v>292</v>
      </c>
      <c r="C197" s="16"/>
      <c r="D197" s="16"/>
    </row>
    <row r="198" spans="2:4">
      <c r="B198" s="66" t="s">
        <v>308</v>
      </c>
    </row>
    <row r="199" spans="2:4">
      <c r="B199" s="1" t="s">
        <v>33</v>
      </c>
    </row>
    <row r="201" spans="2:4">
      <c r="B201" s="66" t="s">
        <v>274</v>
      </c>
    </row>
    <row r="202" spans="2:4">
      <c r="B202" s="66" t="s">
        <v>293</v>
      </c>
    </row>
    <row r="203" spans="2:4">
      <c r="B203" s="66" t="s">
        <v>294</v>
      </c>
    </row>
    <row r="204" spans="2:4">
      <c r="B204" s="66" t="s">
        <v>295</v>
      </c>
    </row>
    <row r="205" spans="2:4">
      <c r="B205" s="66" t="s">
        <v>296</v>
      </c>
    </row>
    <row r="206" spans="2:4">
      <c r="B206" s="66" t="s">
        <v>297</v>
      </c>
    </row>
    <row r="207" spans="2:4">
      <c r="B207" s="66" t="s">
        <v>298</v>
      </c>
    </row>
    <row r="208" spans="2:4">
      <c r="B208" s="66" t="s">
        <v>299</v>
      </c>
    </row>
    <row r="209" spans="2:2">
      <c r="B209" s="66" t="s">
        <v>300</v>
      </c>
    </row>
    <row r="210" spans="2:2">
      <c r="B210" s="66" t="s">
        <v>301</v>
      </c>
    </row>
    <row r="211" spans="2:2">
      <c r="B211" s="66" t="s">
        <v>302</v>
      </c>
    </row>
    <row r="212" spans="2:2">
      <c r="B212" s="66" t="s">
        <v>303</v>
      </c>
    </row>
    <row r="213" spans="2:2">
      <c r="B213" s="66" t="s">
        <v>304</v>
      </c>
    </row>
    <row r="214" spans="2:2">
      <c r="B214" s="66" t="s">
        <v>335</v>
      </c>
    </row>
  </sheetData>
  <sheetProtection selectLockedCells="1" selectUnlockedCells="1"/>
  <mergeCells count="28">
    <mergeCell ref="A1:O1"/>
    <mergeCell ref="K96:M96"/>
    <mergeCell ref="B94:C94"/>
    <mergeCell ref="B95:C95"/>
    <mergeCell ref="N95:O95"/>
    <mergeCell ref="B2:N2"/>
    <mergeCell ref="H95:I95"/>
    <mergeCell ref="B6:G6"/>
    <mergeCell ref="H6:M6"/>
    <mergeCell ref="K7:M7"/>
    <mergeCell ref="B5:J5"/>
    <mergeCell ref="B3:O3"/>
    <mergeCell ref="N7:O7"/>
    <mergeCell ref="A13:J13"/>
    <mergeCell ref="A8:J8"/>
    <mergeCell ref="A73:J73"/>
    <mergeCell ref="A64:J64"/>
    <mergeCell ref="A51:J51"/>
    <mergeCell ref="A37:J37"/>
    <mergeCell ref="A21:J21"/>
    <mergeCell ref="A29:J29"/>
    <mergeCell ref="B179:D179"/>
    <mergeCell ref="A83:J83"/>
    <mergeCell ref="A89:J89"/>
    <mergeCell ref="D90:D91"/>
    <mergeCell ref="B90:B91"/>
    <mergeCell ref="A90:A91"/>
    <mergeCell ref="C90:C91"/>
  </mergeCells>
  <dataValidations count="12">
    <dataValidation type="textLength" allowBlank="1" showInputMessage="1" showErrorMessage="1" error="Escriba un texto " promptTitle="Cualquier contenido" sqref="P97 P94:P95">
      <formula1>0</formula1>
      <formula2>3500</formula2>
    </dataValidation>
    <dataValidation type="list" allowBlank="1" showInputMessage="1" showErrorMessage="1" sqref="A90:A93 A74:A81 A9:A12 A65:A72 A38:A50 A14:A20 A22:A28 A84:A88 A52:A62 A30:A35">
      <formula1>$B$181:$B$187</formula1>
    </dataValidation>
    <dataValidation type="list" allowBlank="1" showInputMessage="1" showErrorMessage="1" sqref="C92:C93 C74:C81 C14:C20 C65:C72 C38:C50 C22:C28 C84:C88 C90 C52:C62 C30:C35">
      <formula1>$B$201:$B$213</formula1>
    </dataValidation>
    <dataValidation type="list" allowBlank="1" showInputMessage="1" showErrorMessage="1" sqref="B92:B93 B74:B81 B22:B24 B65:B72 B30:B31 B38:B50 B14:B20 B84:B88 B90 B52:B62 B9:B12">
      <formula1>$B$191:$B$198</formula1>
    </dataValidation>
    <dataValidation type="list" allowBlank="1" showInputMessage="1" showErrorMessage="1" sqref="B82 B63">
      <formula1>$B$117:$B$124</formula1>
    </dataValidation>
    <dataValidation type="list" allowBlank="1" showInputMessage="1" showErrorMessage="1" sqref="C82 C63">
      <formula1>$B$127:$B$139</formula1>
    </dataValidation>
    <dataValidation type="list" allowBlank="1" showInputMessage="1" showErrorMessage="1" sqref="A82 A63">
      <formula1>$B$107:$B$113</formula1>
    </dataValidation>
    <dataValidation type="list" allowBlank="1" showInputMessage="1" showErrorMessage="1" sqref="B25:B28 B32:B35">
      <formula1>$B$191:$B$197</formula1>
    </dataValidation>
    <dataValidation type="list" allowBlank="1" showInputMessage="1" showErrorMessage="1" sqref="C9:C12">
      <formula1>$B$201:$B$214</formula1>
    </dataValidation>
    <dataValidation type="list" allowBlank="1" showInputMessage="1" showErrorMessage="1" sqref="C36">
      <formula1>$B$121:$B$133</formula1>
    </dataValidation>
    <dataValidation type="list" allowBlank="1" showInputMessage="1" showErrorMessage="1" sqref="A36">
      <formula1>$B$101:$B$107</formula1>
    </dataValidation>
    <dataValidation type="list" allowBlank="1" showInputMessage="1" showErrorMessage="1" sqref="B36">
      <formula1>$B$111:$B$118</formula1>
    </dataValidation>
  </dataValidations>
  <printOptions horizontalCentered="1"/>
  <pageMargins left="0.25" right="0.25" top="0.75" bottom="0.75" header="0.3" footer="0.3"/>
  <pageSetup paperSize="2519" scale="15" fitToHeight="8" orientation="landscape" r:id="rId1"/>
  <headerFooter alignWithMargins="0"/>
  <rowBreaks count="3" manualBreakCount="3">
    <brk id="36" max="15" man="1"/>
    <brk id="50" max="15" man="1"/>
    <brk id="82" max="15" man="1"/>
  </rowBreaks>
  <drawing r:id="rId2"/>
  <legacyDrawing r:id="rId3"/>
  <oleObjects>
    <oleObject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K6"/>
  <sheetViews>
    <sheetView topLeftCell="A7" zoomScale="75" zoomScaleNormal="75" workbookViewId="0">
      <selection activeCell="C6" sqref="C6"/>
    </sheetView>
  </sheetViews>
  <sheetFormatPr baseColWidth="10" defaultRowHeight="14.25"/>
  <cols>
    <col min="1" max="1" width="14" style="84" customWidth="1"/>
    <col min="2" max="2" width="7.5703125" style="84" customWidth="1"/>
    <col min="3" max="3" width="8.140625" style="84" customWidth="1"/>
    <col min="4" max="4" width="39.140625" style="84" customWidth="1"/>
    <col min="5" max="5" width="36.140625" style="84" customWidth="1"/>
    <col min="6" max="6" width="33" style="84" customWidth="1"/>
    <col min="7" max="7" width="14.140625" style="84" customWidth="1"/>
    <col min="8" max="8" width="22.5703125" style="84" customWidth="1"/>
    <col min="9" max="9" width="21.28515625" style="84" customWidth="1"/>
    <col min="10" max="10" width="35.140625" style="84" customWidth="1"/>
    <col min="11" max="11" width="11.42578125" style="84"/>
  </cols>
  <sheetData>
    <row r="1" spans="1:10" ht="43.5" customHeight="1">
      <c r="A1" s="83" t="s">
        <v>543</v>
      </c>
      <c r="B1" s="83" t="s">
        <v>544</v>
      </c>
      <c r="C1" s="83" t="s">
        <v>545</v>
      </c>
      <c r="D1" s="83" t="s">
        <v>12</v>
      </c>
      <c r="E1" s="83" t="s">
        <v>13</v>
      </c>
      <c r="F1" s="83" t="s">
        <v>2</v>
      </c>
      <c r="G1" s="83" t="s">
        <v>9</v>
      </c>
      <c r="H1" s="83" t="s">
        <v>546</v>
      </c>
      <c r="I1" s="83" t="s">
        <v>7</v>
      </c>
      <c r="J1" s="83" t="s">
        <v>72</v>
      </c>
    </row>
    <row r="2" spans="1:10" ht="15">
      <c r="A2" s="237" t="s">
        <v>337</v>
      </c>
      <c r="B2" s="237"/>
      <c r="C2" s="237"/>
      <c r="D2" s="237"/>
      <c r="E2" s="237"/>
      <c r="F2" s="237"/>
      <c r="G2" s="237"/>
      <c r="H2" s="237"/>
      <c r="I2" s="237"/>
      <c r="J2" s="237"/>
    </row>
    <row r="3" spans="1:10" ht="107.25" customHeight="1">
      <c r="A3" s="85" t="s">
        <v>283</v>
      </c>
      <c r="B3" s="85" t="s">
        <v>308</v>
      </c>
      <c r="C3" s="86" t="s">
        <v>335</v>
      </c>
      <c r="D3" s="85" t="s">
        <v>309</v>
      </c>
      <c r="E3" s="87" t="s">
        <v>310</v>
      </c>
      <c r="F3" s="88" t="s">
        <v>311</v>
      </c>
      <c r="G3" s="89" t="s">
        <v>312</v>
      </c>
      <c r="H3" s="88" t="s">
        <v>313</v>
      </c>
      <c r="I3" s="88" t="s">
        <v>314</v>
      </c>
      <c r="J3" s="88" t="s">
        <v>315</v>
      </c>
    </row>
    <row r="4" spans="1:10" ht="82.5" customHeight="1">
      <c r="A4" s="85" t="s">
        <v>283</v>
      </c>
      <c r="B4" s="85" t="s">
        <v>308</v>
      </c>
      <c r="C4" s="86" t="s">
        <v>335</v>
      </c>
      <c r="D4" s="88" t="s">
        <v>316</v>
      </c>
      <c r="E4" s="88" t="s">
        <v>330</v>
      </c>
      <c r="F4" s="88" t="s">
        <v>329</v>
      </c>
      <c r="G4" s="90" t="s">
        <v>331</v>
      </c>
      <c r="H4" s="88" t="s">
        <v>317</v>
      </c>
      <c r="I4" s="88" t="s">
        <v>318</v>
      </c>
      <c r="J4" s="88" t="s">
        <v>319</v>
      </c>
    </row>
    <row r="5" spans="1:10" ht="133.5" customHeight="1">
      <c r="A5" s="85" t="s">
        <v>283</v>
      </c>
      <c r="B5" s="85" t="s">
        <v>292</v>
      </c>
      <c r="C5" s="86" t="s">
        <v>335</v>
      </c>
      <c r="D5" s="91" t="s">
        <v>332</v>
      </c>
      <c r="E5" s="91" t="s">
        <v>333</v>
      </c>
      <c r="F5" s="91" t="s">
        <v>334</v>
      </c>
      <c r="G5" s="89" t="s">
        <v>320</v>
      </c>
      <c r="H5" s="88" t="s">
        <v>313</v>
      </c>
      <c r="I5" s="88" t="s">
        <v>321</v>
      </c>
      <c r="J5" s="88" t="s">
        <v>378</v>
      </c>
    </row>
    <row r="6" spans="1:10" ht="127.5" customHeight="1">
      <c r="A6" s="85" t="s">
        <v>283</v>
      </c>
      <c r="B6" s="85" t="s">
        <v>308</v>
      </c>
      <c r="C6" s="86" t="s">
        <v>335</v>
      </c>
      <c r="D6" s="88" t="s">
        <v>323</v>
      </c>
      <c r="E6" s="88" t="s">
        <v>324</v>
      </c>
      <c r="F6" s="88" t="s">
        <v>325</v>
      </c>
      <c r="G6" s="90" t="s">
        <v>382</v>
      </c>
      <c r="H6" s="88" t="s">
        <v>326</v>
      </c>
      <c r="I6" s="88" t="s">
        <v>327</v>
      </c>
      <c r="J6" s="88" t="s">
        <v>328</v>
      </c>
    </row>
  </sheetData>
  <mergeCells count="1">
    <mergeCell ref="A2:J2"/>
  </mergeCells>
  <dataValidations count="3">
    <dataValidation type="list" allowBlank="1" showInputMessage="1" showErrorMessage="1" sqref="C3:C6">
      <formula1>$B$196:$B$209</formula1>
    </dataValidation>
    <dataValidation type="list" allowBlank="1" showInputMessage="1" showErrorMessage="1" sqref="B3:B6">
      <formula1>$B$186:$B$193</formula1>
    </dataValidation>
    <dataValidation type="list" allowBlank="1" showInputMessage="1" showErrorMessage="1" sqref="A3:A6">
      <formula1>$B$176:$B$182</formula1>
    </dataValidation>
  </dataValidations>
  <pageMargins left="0.25" right="0.25" top="0.75" bottom="0.75" header="0.3" footer="0.3"/>
  <pageSetup paperSize="2519" scale="65" orientation="landscape" r:id="rId1"/>
</worksheet>
</file>

<file path=xl/worksheets/sheet8.xml><?xml version="1.0" encoding="utf-8"?>
<worksheet xmlns="http://schemas.openxmlformats.org/spreadsheetml/2006/main" xmlns:r="http://schemas.openxmlformats.org/officeDocument/2006/relationships">
  <dimension ref="A1"/>
  <sheetViews>
    <sheetView workbookViewId="0">
      <selection activeCell="D10" sqref="D10:H24"/>
    </sheetView>
  </sheetViews>
  <sheetFormatPr baseColWidth="10"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F15:J25"/>
  <sheetViews>
    <sheetView topLeftCell="A9" workbookViewId="0">
      <selection activeCell="H27" sqref="H27"/>
    </sheetView>
  </sheetViews>
  <sheetFormatPr baseColWidth="10" defaultRowHeight="12.75"/>
  <cols>
    <col min="7" max="7" width="15.42578125" bestFit="1" customWidth="1"/>
  </cols>
  <sheetData>
    <row r="15" spans="10:10">
      <c r="J15" s="182"/>
    </row>
    <row r="16" spans="10:10">
      <c r="J16" s="182"/>
    </row>
    <row r="17" spans="6:10">
      <c r="F17" s="182"/>
      <c r="G17" s="182"/>
    </row>
    <row r="18" spans="6:10">
      <c r="F18" s="183"/>
      <c r="G18" s="182"/>
    </row>
    <row r="19" spans="6:10">
      <c r="F19" s="182"/>
    </row>
    <row r="20" spans="6:10">
      <c r="F20" s="182"/>
    </row>
    <row r="21" spans="6:10">
      <c r="F21" s="182"/>
    </row>
    <row r="22" spans="6:10">
      <c r="F22" s="182"/>
    </row>
    <row r="23" spans="6:10">
      <c r="G23">
        <v>1200</v>
      </c>
      <c r="H23">
        <f>+G23/15</f>
        <v>80</v>
      </c>
      <c r="I23" s="188">
        <v>43118</v>
      </c>
      <c r="J23" s="188"/>
    </row>
    <row r="24" spans="6:10">
      <c r="G24" s="189">
        <f>+G23*26000</f>
        <v>31200000</v>
      </c>
      <c r="I24">
        <v>89</v>
      </c>
    </row>
    <row r="25" spans="6:10">
      <c r="I25" s="188">
        <f>+I23+I24</f>
        <v>43207</v>
      </c>
      <c r="J25" s="18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Artes Plásticas</vt:lpstr>
      <vt:lpstr>Produccion</vt:lpstr>
      <vt:lpstr>Comunicacion</vt:lpstr>
      <vt:lpstr>Clubes y talleres</vt:lpstr>
      <vt:lpstr>Planeacion</vt:lpstr>
      <vt:lpstr>Hoja1</vt:lpstr>
      <vt:lpstr>Hoja3</vt:lpstr>
      <vt:lpstr>Hoja5</vt:lpstr>
      <vt:lpstr>Hoja2</vt:lpstr>
      <vt:lpstr>Hoja4</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sig</cp:lastModifiedBy>
  <cp:lastPrinted>2018-01-12T19:13:49Z</cp:lastPrinted>
  <dcterms:created xsi:type="dcterms:W3CDTF">2012-04-26T20:12:59Z</dcterms:created>
  <dcterms:modified xsi:type="dcterms:W3CDTF">2018-02-22T19:33:46Z</dcterms:modified>
</cp:coreProperties>
</file>