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Mi unidad\Plan de Acción Institucional\Seguimiento a marzo\"/>
    </mc:Choice>
  </mc:AlternateContent>
  <xr:revisionPtr revIDLastSave="0" documentId="13_ncr:20001_{4924C9EE-387F-434F-92AE-8A2968B3332F}" xr6:coauthVersionLast="47" xr6:coauthVersionMax="47" xr10:uidLastSave="{00000000-0000-0000-0000-000000000000}"/>
  <bookViews>
    <workbookView xWindow="-120" yWindow="-120" windowWidth="29040" windowHeight="15720" xr2:uid="{8BEE8C42-75AE-485A-BA38-9B96B4AE1CCF}"/>
  </bookViews>
  <sheets>
    <sheet name="PLAN DE ACCIÓN FUGA 2025" sheetId="6" r:id="rId1"/>
    <sheet name="Plan de Acción Institucional" sheetId="15" r:id="rId2"/>
    <sheet name="Plan de acción ppto 2025" sheetId="11" r:id="rId3"/>
    <sheet name="PLANES FUGA DECRETO 612 Y OTROS" sheetId="7" r:id="rId4"/>
    <sheet name="ESTRATEGIA DE RAZONALIZACIÓN 25" sheetId="13" r:id="rId5"/>
  </sheets>
  <definedNames>
    <definedName name="_xlnm._FilterDatabase" localSheetId="1" hidden="1">'Plan de Acción Institucional'!$A$17:$Z$54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8" i="11" l="1"/>
  <c r="B36" i="11"/>
  <c r="B34" i="11"/>
  <c r="B32" i="11"/>
  <c r="B19" i="11"/>
  <c r="B14" i="11"/>
  <c r="B29" i="11"/>
  <c r="B22" i="11" s="1"/>
  <c r="B27" i="11"/>
  <c r="B25" i="11"/>
  <c r="B23" i="11"/>
  <c r="B20" i="11"/>
  <c r="B17" i="11"/>
  <c r="B15" i="11"/>
  <c r="B12" i="11"/>
  <c r="B10" i="11"/>
  <c r="B8" i="11"/>
  <c r="B6" i="11"/>
  <c r="B31" i="11" l="1"/>
  <c r="B5" i="11"/>
  <c r="B46" i="11"/>
  <c r="X52" i="15"/>
  <c r="X51" i="15"/>
  <c r="X50" i="15"/>
  <c r="X49" i="15"/>
  <c r="X48" i="15"/>
  <c r="X47" i="15"/>
  <c r="X46" i="15"/>
  <c r="X45" i="15"/>
  <c r="X44" i="15"/>
  <c r="X43" i="15"/>
  <c r="X42" i="15"/>
  <c r="X41" i="15"/>
  <c r="X40" i="15"/>
  <c r="X39" i="15"/>
  <c r="X38" i="15"/>
  <c r="X37" i="15"/>
  <c r="X36" i="15"/>
  <c r="X35" i="15"/>
  <c r="X34" i="15"/>
  <c r="X33" i="15"/>
  <c r="X32" i="15"/>
  <c r="X31" i="15"/>
  <c r="X30" i="15"/>
  <c r="X29" i="15"/>
  <c r="X28" i="15"/>
  <c r="X27" i="15"/>
  <c r="X26" i="15"/>
  <c r="X25" i="15"/>
  <c r="X24" i="15"/>
  <c r="X23" i="15"/>
  <c r="X22" i="15"/>
  <c r="X21" i="15"/>
  <c r="X20" i="15"/>
  <c r="X19" i="15"/>
  <c r="X18" i="15"/>
  <c r="X53" i="15"/>
  <c r="V53" i="15"/>
  <c r="V52" i="15"/>
  <c r="V51" i="15"/>
  <c r="V50" i="15"/>
  <c r="V49" i="15"/>
  <c r="V48" i="15"/>
  <c r="V47" i="15"/>
  <c r="V46" i="15"/>
  <c r="V45" i="15"/>
  <c r="V44" i="15"/>
  <c r="V43" i="15"/>
  <c r="V42" i="15"/>
  <c r="V41" i="15"/>
  <c r="V40" i="15"/>
  <c r="V39" i="15"/>
  <c r="V38" i="15"/>
  <c r="V37" i="15"/>
  <c r="V36" i="15"/>
  <c r="V35" i="15"/>
  <c r="V34" i="15"/>
  <c r="V33" i="15"/>
  <c r="V32" i="15"/>
  <c r="V31" i="15"/>
  <c r="V30" i="15"/>
  <c r="V29" i="15"/>
  <c r="V28" i="15"/>
  <c r="V27" i="15"/>
  <c r="V26" i="15"/>
  <c r="V25" i="15"/>
  <c r="V24" i="15"/>
  <c r="V23" i="15"/>
  <c r="V22" i="15"/>
  <c r="V21" i="15"/>
  <c r="V20" i="15"/>
  <c r="V19" i="15"/>
  <c r="V18" i="15"/>
  <c r="T53" i="15"/>
  <c r="T52" i="15"/>
  <c r="T51" i="15"/>
  <c r="T50" i="15"/>
  <c r="T49" i="15"/>
  <c r="T48" i="15"/>
  <c r="T47" i="15"/>
  <c r="T46" i="15"/>
  <c r="T45" i="15"/>
  <c r="T44" i="15"/>
  <c r="T43" i="15"/>
  <c r="T42" i="15"/>
  <c r="T41" i="15"/>
  <c r="T40" i="15"/>
  <c r="T39" i="15"/>
  <c r="T38" i="15"/>
  <c r="T37" i="15"/>
  <c r="T36" i="15"/>
  <c r="T35" i="15"/>
  <c r="T34" i="15"/>
  <c r="T33" i="15"/>
  <c r="T32" i="15"/>
  <c r="T31" i="15"/>
  <c r="T30" i="15"/>
  <c r="T29" i="15"/>
  <c r="T28" i="15"/>
  <c r="T27" i="15"/>
  <c r="T26" i="15"/>
  <c r="T25" i="15"/>
  <c r="T24" i="15"/>
  <c r="T23" i="15"/>
  <c r="T22" i="15"/>
  <c r="T21" i="15"/>
  <c r="T20" i="15"/>
  <c r="T19" i="15"/>
  <c r="R53" i="15"/>
  <c r="R52" i="15"/>
  <c r="T18" i="15"/>
  <c r="R51" i="15"/>
  <c r="R50" i="15"/>
  <c r="R49" i="15"/>
  <c r="R48" i="15"/>
  <c r="R47" i="15"/>
  <c r="R46" i="15"/>
  <c r="R45" i="15"/>
  <c r="R44" i="15"/>
  <c r="R43" i="15"/>
  <c r="R42" i="15"/>
  <c r="R41" i="15"/>
  <c r="R40" i="15"/>
  <c r="R39" i="15"/>
  <c r="R38" i="15"/>
  <c r="R37" i="15"/>
  <c r="R36" i="15"/>
  <c r="R35" i="15"/>
  <c r="R34" i="15"/>
  <c r="R33" i="15"/>
  <c r="R32" i="15"/>
  <c r="R31" i="15"/>
  <c r="R30" i="15"/>
  <c r="R29" i="15"/>
  <c r="R28" i="15"/>
  <c r="R27" i="15"/>
  <c r="R26" i="15"/>
  <c r="R25" i="15"/>
  <c r="R24" i="15"/>
  <c r="R23" i="15"/>
  <c r="R22" i="15"/>
  <c r="R21" i="15"/>
  <c r="R20" i="15"/>
  <c r="R19" i="15"/>
  <c r="R18" i="15"/>
  <c r="R54" i="15" l="1"/>
  <c r="R57" i="15" s="1"/>
  <c r="X54" i="15"/>
  <c r="X57" i="15" s="1"/>
  <c r="V54" i="15"/>
  <c r="V57" i="15" s="1"/>
  <c r="T54" i="15"/>
  <c r="T57" i="15" s="1"/>
  <c r="Z18" i="15"/>
  <c r="B48" i="11" l="1"/>
</calcChain>
</file>

<file path=xl/sharedStrings.xml><?xml version="1.0" encoding="utf-8"?>
<sst xmlns="http://schemas.openxmlformats.org/spreadsheetml/2006/main" count="528" uniqueCount="214">
  <si>
    <t>Naturaleza:</t>
  </si>
  <si>
    <t>Objeto:</t>
  </si>
  <si>
    <t>Misión:</t>
  </si>
  <si>
    <t>Visión:</t>
  </si>
  <si>
    <t>VER</t>
  </si>
  <si>
    <t>No.</t>
  </si>
  <si>
    <t>Gestión Documental</t>
  </si>
  <si>
    <t>Plan Institucional de Archivos de la Entidad ­PINAR</t>
  </si>
  <si>
    <t>Talento Humano</t>
  </si>
  <si>
    <t>Gestión TIC</t>
  </si>
  <si>
    <t>Objetivos Estratégicos</t>
  </si>
  <si>
    <t>Temática</t>
  </si>
  <si>
    <t xml:space="preserve">Transversal </t>
  </si>
  <si>
    <t xml:space="preserve">Plan Estratégico de Talento Humano incluye: </t>
  </si>
  <si>
    <t>•Plan Anual de Vacantes</t>
  </si>
  <si>
    <t>•Plan de Previsión de Recursos Humanos</t>
  </si>
  <si>
    <t>•Plan Institucional de Capacitación</t>
  </si>
  <si>
    <t>•Plan de Trabajo Anual en Seguridad y Salud en el Trabajo</t>
  </si>
  <si>
    <t>•Plan de Bienestar e Incentivo</t>
  </si>
  <si>
    <t>• Plan de Seguridad y Privacidad de la Información</t>
  </si>
  <si>
    <t>• Plan de Tratamiento de Riesgos de Seguridad y Privacidad de la Información</t>
  </si>
  <si>
    <t>Plan Estratégico de Tecnologías de la Información ­ PETI incluye:</t>
  </si>
  <si>
    <t>3301073 - Servicio de circulación artística y cultural</t>
  </si>
  <si>
    <t>3301054 - Servicio de apoyo financiero al sector artístico y cultural</t>
  </si>
  <si>
    <t>3301095 - Servicio de asistencia técnica en gestión artística y cultural</t>
  </si>
  <si>
    <t>Proyecto de inversión o funcionamiento/ MGA/ Meta proyecto de inversión</t>
  </si>
  <si>
    <t>Plan de Acción Institucional Fundación Gilberto Alzate Avendaño - FUGA 2025
Plan de Desarrollo Distrital
Bogotá Camina Segura 2024-2028</t>
  </si>
  <si>
    <t xml:space="preserve"> Plan de Acción Institucional
Fundación Gilberto Alzate Avendaño - FUGA
2025</t>
  </si>
  <si>
    <t>Planes Institucionales 2025  asociados al Decreto 612 de 2018</t>
  </si>
  <si>
    <t>La Fundación Gilberto Alzate Avendaño, creada mediante Acuerdo No 12 de 1970, es un establecimiento público del nivel distrital, con personería jurídica, autonomía administrativa y patrimonio independiente, con domicilio en Bogotá, es un establecimiento público adscrito a la Secretaría de Cultura, Recreación y Deporte.</t>
  </si>
  <si>
    <t>La Fundación tiene como objeto principal la adopción, integración, coordinación y financiación de programas dirigidos al fomento y desarrollo de la cultura.</t>
  </si>
  <si>
    <t>La FUGA es la entidad pública del sector Cultura Recreación y Deporte del Distrito Capital, que lidera, articula y fomenta, de manera incluyente y participativa, la actividad artística, la gestión cultural, y las industrias culturales y creativas, potenciando la transformación cultural, social, económica y patrimonial del centro de Bogotá, para avanzar en la garantía de los derechos culturales de la ciudadanía y en la sostenibilidad de los agentes culturales y creativos.</t>
  </si>
  <si>
    <t>En 2027, la FUGA será reconocida por transformar el Centro de Bogotá en un territorio incluyente, seguro, diverso, pluricultural, constructor de paz y desarrollo, potenciando sus capacidades creativas, artísticas y culturales.</t>
  </si>
  <si>
    <t>1. Incrementar la gestión territorial en el centro de Bogotá con procesos inclusivos, diversos y pluriculturales, mediante la articulación de diferentes actores del ecosistema artístico, cultural y creativo, para transformar espacios e imaginarios sociales.</t>
  </si>
  <si>
    <t>2. Fortalecer el ecosistema artístico, creativo y cultural del centro de la ciudad, mediante acciones de transformación social, cultural y económica, contribuyendo a la participación de la ciudadanía y a su posicionamiento como el corazón de las industrias culturales y creativas de Bogotá.</t>
  </si>
  <si>
    <t>3. Fomentar las prácticas artísticas y culturales mediante el impulso, apoyo y reconocimiento a los artistas y agentes del sector, posicionando el centro de Bogotá y la oferta artística y cultural de la FUGA, para el uso, goce y disfrute de los derechos culturales de la ciudadanía.</t>
  </si>
  <si>
    <t>4. Fortalecer la gestión institucional, optimizando los recursos tecnológicos, financieros, físicos y su equipo humano, para mejorar el relacionamiento integral con los grupos de valor y asegurar el cumplimiento de la misión.</t>
  </si>
  <si>
    <t>El Plan de Acción Institucional da cumplimiento a lo establecido en el Art. 74 del Estatuto Anticorrupción. Aprobado en comité Directivo del 29 de enero de 2025</t>
  </si>
  <si>
    <t xml:space="preserve">E integra el plan de acción institucional con las actividades estratégicas de los proyectos de inversión; el presupuesto 2025, y los planes del decreto 612 de 2018 </t>
  </si>
  <si>
    <t>,</t>
  </si>
  <si>
    <t>Presupuesto FUGA 2025 - Proyectos Bogotá Camina Segura</t>
  </si>
  <si>
    <t>Planes Institucionales FUGA 2025 - Integración Planes Decreto 612 de 2018</t>
  </si>
  <si>
    <t>Planes Institucionales Fundación Gilberto Alzate Avendaño - FUGA 2025</t>
  </si>
  <si>
    <t>Decreto 612 de 2018</t>
  </si>
  <si>
    <t>Plan Anual de Adquisiciones 2025</t>
  </si>
  <si>
    <t>Programa de Transparencia y Ética Pública 2025 incluye:</t>
  </si>
  <si>
    <t xml:space="preserve">•Componente 1 Mecanismos para la transparencia y acceso a la información </t>
  </si>
  <si>
    <t>•Componente 2. Rendición de cuentas</t>
  </si>
  <si>
    <t>•Componnete 3. Mecanismos para mejorar la atención al ciudadano</t>
  </si>
  <si>
    <t>•Componente 4. Racionalización de trámites</t>
  </si>
  <si>
    <t>•Componente 5. Apertura de información y datos abiertos</t>
  </si>
  <si>
    <t>•Componente 6. Participación e innovación en la gestión pública</t>
  </si>
  <si>
    <t>•Componente 7. Promoción de la integridad y la ética pública</t>
  </si>
  <si>
    <t>•Componente 8. Gestión de riesgos de corrupción - Mapas de riesgos</t>
  </si>
  <si>
    <t>•Componente 9. Medidas de debida diligencia y prevención de lavado de activos</t>
  </si>
  <si>
    <t>Programación 2025</t>
  </si>
  <si>
    <t>7921 - Fortalecimiento Institucional de la FUGA Bogotá D.C.</t>
  </si>
  <si>
    <t>4599007 - Servicios tecnológicos</t>
  </si>
  <si>
    <t xml:space="preserve"> Implementar el 100 % del Plan Estratégico de la Tecnología de la Información - PETI de la FUGA</t>
  </si>
  <si>
    <t>4599011 - Sedes adecuadas</t>
  </si>
  <si>
    <t xml:space="preserve"> Implementar el 100 % del plan de mejoramiento de la infraestructura física de las sedes de la FUGA</t>
  </si>
  <si>
    <t>4599018 - Documentos de lineamientos técnicos</t>
  </si>
  <si>
    <t xml:space="preserve"> Implementar el 100 % del plan estratégico de comunicaciones</t>
  </si>
  <si>
    <t>4599023 - Servicio de Implementación Sistemas de Gestión</t>
  </si>
  <si>
    <t xml:space="preserve"> Implementar el 100 % del plan de acción del MIPG</t>
  </si>
  <si>
    <t>7922 - Consolidación del Distrito Creativo en el Bronx para la revitalización del centro de la ciudad Bogotá D.C.</t>
  </si>
  <si>
    <t>3301093 - Centros culturales construidos y dotados</t>
  </si>
  <si>
    <t>Terminar el 100% de la obra, reforzamiento y adecuación de los espacios del Bronx Distrito Creativo</t>
  </si>
  <si>
    <t>3301127 - Infraestructuras culturales dotadas</t>
  </si>
  <si>
    <t xml:space="preserve"> Construir 1 modelo de operación para el funcionamiento del Bronx Distrito Creativo</t>
  </si>
  <si>
    <t>7923 - Mantenimiento de equipamientos de la FUGA para la circulación artística en el Centro de Bogotá D.C.</t>
  </si>
  <si>
    <t xml:space="preserve"> Realizar el 100 % las actividades de mantenimiento físico, técnico y operativo de los equipamientos de la FUGA</t>
  </si>
  <si>
    <t>7924 - Consolidación del ecosistema de la economía cultural y creativa del centro de Bogotá D.C.</t>
  </si>
  <si>
    <t>3301053 - Servicio de promoción de actividades culturales</t>
  </si>
  <si>
    <t xml:space="preserve"> Realizar 29 actividades artísticas y creativas que permitan activar, visibilizar y resignificar el Bronx Distrito Creativo</t>
  </si>
  <si>
    <t xml:space="preserve"> Beneficiar a 260 agentes culturales y creativos en los eslabones de la cadena de valor del ecosistema de la economía cultura y creativa en el Centro de Bogotá.</t>
  </si>
  <si>
    <t xml:space="preserve"> Formar a 140 agentes por medio de laboratorios para la sofisticación de productos y servicios culturales y creativos.</t>
  </si>
  <si>
    <t>3301099 - Servicio de información para el sector artístico y cultural</t>
  </si>
  <si>
    <t>Elaborar 3 documentos de investigacion con informacion periódica y actualizada, que permita 
conocer el estado del ecosistema cultural y creativo del centro de Bogotá</t>
  </si>
  <si>
    <t>7925 - Fortalecimiento de espacios de transformación cultural, memoria, valoración social y participación incidente en el Centro de la Ciudad. Bogotá D.C.</t>
  </si>
  <si>
    <t xml:space="preserve"> Desarrollar 78 laboratorios barriales de innovación social y espacios de transformación cultural, que
comprenden talleres creativos y de cuidado, conversatorios y encuentros
comunitarios</t>
  </si>
  <si>
    <t xml:space="preserve"> Implementar 300 actividades culturales y artísticas que aporten a la apropiación y resignificación del
espacio público del Centro de Bogotá</t>
  </si>
  <si>
    <t>3301129 - Documentos de planeación</t>
  </si>
  <si>
    <t xml:space="preserve"> Implementar el 100 Porciento de las actividades de los planes de acción que promuevan el reconocimiento, apropiación, intercambio e innovación en las prácticas artísticas, culturales y patrimoniales de grupos étnicos, etarios y sectores sociales, promoviendo la multiculturalidad d</t>
  </si>
  <si>
    <t>7926 - Fortalecimiento del ecosistema artístico y cultural en el Centro de Bogotá Bogotá D.C.</t>
  </si>
  <si>
    <t xml:space="preserve"> Ejecutar 850 Actividades para la promoción, fortalecimiento y desarrollo de las prácticas artísticas,
culturales y patrimoniales como un medio para el ejercicio de los derechos
culturales y el desarrollo humano.</t>
  </si>
  <si>
    <t xml:space="preserve"> Entregar 717 Estímulos reconocimiento, apoyos e incentivos</t>
  </si>
  <si>
    <t xml:space="preserve"> Realizar 1 estrategia de fortalecimiento de la oferta de fomento de la entidad</t>
  </si>
  <si>
    <t xml:space="preserve"> Implementar el 100 % de las actividades de los planes de acción que promuevan el
reconocimiento, apropiación, intercambio e innovación en las prácticas
artísticas, culturales y patrimoniales de grupos étnicos, etarios y sectores
sociales, promoviendo la multiculturalidad d</t>
  </si>
  <si>
    <t>Total inversión 2025</t>
  </si>
  <si>
    <t>Funcionamiento  2025</t>
  </si>
  <si>
    <t>Total Inversión + Funcionamiento  2025</t>
  </si>
  <si>
    <t>Funciones Generales:</t>
  </si>
  <si>
    <t>1. Participar en el proceso de formulación concertada de las políticas distritales que orienta y lidera la Secretaría de Cultura, Recreación y Deporte en el campo de la cultura.</t>
  </si>
  <si>
    <t>8. Asegurar la producción técnica y logística para el correcto funcionamiento de los planes, programas y proyectos de la Fundación Gilberto Álzate Avendaño.</t>
  </si>
  <si>
    <t>2. Desarrollar programas culturales permanentes de convocatoria metropolitana, que contribuyan a consolidar el centro histórico como una de las principales centralidades culturales del distrito capital.</t>
  </si>
  <si>
    <t>9. Diseñar las estrategias para asegurar la gestión y promoción de recursos públicos y privados que permitan el adecuado desarrollo de sus planes, programas y proyectos.</t>
  </si>
  <si>
    <t>3. Desarrollar estrategias y proyectos especiales creativos que contribuyan a visibilizar a Bogotá como uno de los principales polos culturales del país.</t>
  </si>
  <si>
    <t>10. Diseñar e implementar estrategias para conservar, mantener y enriquecer su colección artística y garantizar el acceso y apropiación por parte del público.</t>
  </si>
  <si>
    <t>4. Diseñar y ejecutar programas orientados a incentivar la apropiación del conocimiento de la historia y actualidad política distrital y nacional y promover la conciencia democrática en el Distrito Capital.</t>
  </si>
  <si>
    <t>11. Coordinar con las entidades del Sector Cultura, Recreación y Deporte todas las acciones que se estimen necesarias para el cumplimiento de sus fines.</t>
  </si>
  <si>
    <t>5. Desarrollar una programación cultural y artística permanente, en consonancia con las políticas del sector.</t>
  </si>
  <si>
    <t>12. Promover el acceso y apropiación por parte de los habitantes del Distrito Capital a los programas y servicios culturales que ofrezca la Fundación Gilberto Álzate Avendaño.</t>
  </si>
  <si>
    <t>6. Ejecutar las políticas, planes, programas y proyectos que articulen la gestión cultural y artística de la Fundación Gilberto Álzate Avendaño con los ámbitos regional, nacional e internacional.</t>
  </si>
  <si>
    <t>13. Administrar los bienes que integran el patrimonio de la Fundación Gilberto Álzate Avendaño.</t>
  </si>
  <si>
    <t>7. Garantizar el funcionamiento y programación de los equipamientos culturales a su cargo.</t>
  </si>
  <si>
    <t>14. Las demás que le sean asignadas y que correspondan a su misión.</t>
  </si>
  <si>
    <t>PLATAFORMA ESTRATÉGICA FUGA</t>
  </si>
  <si>
    <t>ODS 2030</t>
  </si>
  <si>
    <t>PROYECTO DE INVERSIÓN</t>
  </si>
  <si>
    <t>Observaciones</t>
  </si>
  <si>
    <t>Cumplimiento Objetivos</t>
  </si>
  <si>
    <t>Objetivo Estratégico</t>
  </si>
  <si>
    <t>Estrategia
Etiqueta</t>
  </si>
  <si>
    <t>OBJETIVO DE DESARROLLO SOSTENIBLE</t>
  </si>
  <si>
    <t>META INDICADOR ODS
(Etiqueta a estrategia)</t>
  </si>
  <si>
    <t>META PDD</t>
  </si>
  <si>
    <t>N°</t>
  </si>
  <si>
    <t>Nombre</t>
  </si>
  <si>
    <t>Indicador</t>
  </si>
  <si>
    <t>Nombre
(Etiqueta)</t>
  </si>
  <si>
    <t>Meta Cuatrienio</t>
  </si>
  <si>
    <t xml:space="preserve">Meta cuatrienio </t>
  </si>
  <si>
    <t>Tipo de meta</t>
  </si>
  <si>
    <t>Unidad de Medida</t>
  </si>
  <si>
    <t>Ejecución</t>
  </si>
  <si>
    <t>% Cumplimiento</t>
  </si>
  <si>
    <t>Meta física</t>
  </si>
  <si>
    <t>Millones de pesos corrientes</t>
  </si>
  <si>
    <t>Promedio total Ejecución metas físicas y presupuestales. Asociados a cada uno de los Objetivos Estratégicos</t>
  </si>
  <si>
    <t>Esperado</t>
  </si>
  <si>
    <t>Avance Objetivos en relación con lo programado</t>
  </si>
  <si>
    <t>Avance Objetivos</t>
  </si>
  <si>
    <r>
      <rPr>
        <b/>
        <sz val="20"/>
        <color rgb="FF7030A0"/>
        <rFont val="Arial"/>
        <family val="2"/>
      </rPr>
      <t>PLAN DE ACCIÓN INSTITUCIONAL - FUNDACIÓN GILBERTO ALZATE AVENDAÑO 2025</t>
    </r>
    <r>
      <rPr>
        <b/>
        <sz val="20"/>
        <color theme="1"/>
        <rFont val="Arial"/>
        <family val="2"/>
      </rPr>
      <t xml:space="preserve">
Plan de Desarrollo Distrital
 Bogotá Camina Segura</t>
    </r>
  </si>
  <si>
    <t>Fortalecimiento de espacios de transformación cultural, memoria, valoración social y participación incidente en el Centro de la Ciudad Bogotá D.C.</t>
  </si>
  <si>
    <t>Fortalecimiento del ecosistema artístico y cultural en el Centro de Bogotá D.C.</t>
  </si>
  <si>
    <t>Consolidación del ecosistema de la economía cultural y creativa del centro de Bogotá D.C</t>
  </si>
  <si>
    <t>Consolidación del Distrito Creativo en el Bronx para la revitalización del centro de la ciudad Bogotá D.C.</t>
  </si>
  <si>
    <t>Mantenimiento de los equipamientos de la FUGA para la circulación artística en el Centro de Bogotá D.C.</t>
  </si>
  <si>
    <t>Fortalecimiento institucional de la FUGA Bogotá D.C.</t>
  </si>
  <si>
    <t>Realizar 1644 Actividad(es) culturales, artísticas, recreativas y deportivas en barrios, parques y veredas de Bogotá D.C. orientadas a fortalecer "al barrio" como lugar de encuentro y creación</t>
  </si>
  <si>
    <t>Promover 366 Laboratorio(s) barriales de innovación social y espacios de transformación cultural a través de acuerdos que reconozcan la memoria, la cultura, la recreación y el deporte en los barrios. Estos acuerdos promoverán la valoración social de estas prácticas, la cualificación de la participación incidente y el sentido de identidad de ciudad</t>
  </si>
  <si>
    <t>Implementar 18 Plan(es) de acción que promuevan el reconocimiento, la apropiación, el intercambio e innovación en las prácticas artísticas, culturales y patrimoniales de grupos étnicos, etarios y sectores sociales promoviendo la multiculturalidad</t>
  </si>
  <si>
    <t>Desarrollar 8925 Actividad(es) para la promoción, fortalecimiento y desarrollo de las prácticas artísticas, culturales y patrimoniales con el objetivo de ejercer los derechos culturales y el desarrollo humano con alcance zonal, distrital y regiona</t>
  </si>
  <si>
    <t>Entregar 9702 Estímulo(s) reconocimientos, apoyos, incentivos y alianzas estratégicas en el marco de los distintos programas de fomento, ofertados a las 20 localidades, que puedan incluir enfoque poblacional y territorial, que beneficien a agentes, organizaciones y comunidades</t>
  </si>
  <si>
    <t>Activar 12 Distrito(s) Creativos para creación de valor y riqueza de las organizaciones y agentes culturales y creativos así como la resignificación del imaginario colectivo del entorno</t>
  </si>
  <si>
    <t>Vincular a 3275 Agente(s) colectivos, emprendimientos y organizaciones de las industrias culturales y creativas, así como a las personas artesanas y actores de las economías populares y alternativas de los sectores culturales, en los eslabones de la cadena de valor promoviendo la sostenibilidad del ecosistema creativo en Bogotá</t>
  </si>
  <si>
    <t>Entregar 1 Distrito(s) Creativo en el Bronx construido y en funcionamiento para la revitalización del centro de la ciudad</t>
  </si>
  <si>
    <t>Adecuar y/o sostener 63 Equipamiento(s) culturales, recreativos y/o deportivos, algunos de ellos en barrios de borde, propiciando espacios de encuentro para las comunidades</t>
  </si>
  <si>
    <t>Fortalecer la gestión institucional de 6 Entidad(es) distritales del sector Cultura Recreación y Deporte con mejor infraestructura recursos físicos tecnológicos y un talento humano más cualificado y consciente de su papel como servidores públicos, que favorezca un modelo de relacionamiento integral con la ciudadanía</t>
  </si>
  <si>
    <t>Implementar el 100 Porciento de las actividades de los planes de acción que promuevan el reconocimiento, apropiación, intercambio e innovación en las prácticas artísticas, culturales y patrimoniales de grupos étnicos, etarios y sectores sociales, promoviendo la multiculturalidad desde los distintos enfoques.</t>
  </si>
  <si>
    <t>Ejecutar 850 Actividad(es) para la promoción, fortalecimiento y desarrollo de las prácticas artísticas, culturales y patrimoniales como un medio para el ejercicio de los derechos culturales y el desarrollo humano.</t>
  </si>
  <si>
    <t>Realizar 1 Estrategia(s) de fortalecimiento de la oferta de fomento de la entidad</t>
  </si>
  <si>
    <t>Entregar 717 Estímulo(s) reconocimiento, apoyos e incentivos</t>
  </si>
  <si>
    <t>Formar a 140 Agente(s) por medio de laboratorios para la sofisticación de productos y servicios culturales y creativos.</t>
  </si>
  <si>
    <t>Elaborar 3 Documento(s) de investigacion con informacion periódica y actualizada, que permita conocer el estado del ecosistema cultural y creativo del centro de Bogotá</t>
  </si>
  <si>
    <t>Terminar el 100 Porciento de la obra, reforzamiento y adecuación de los espacios del Bronx Distrito Creativo</t>
  </si>
  <si>
    <t>Construir 1 Modelo(s) de operación para el funcionamiento del Bronx Distrito Creativo</t>
  </si>
  <si>
    <t>Realizar el 100 Porciento las actividades de mantenimiento físico, técnico y operativo de los equipamientos de la FUGA</t>
  </si>
  <si>
    <t>Implementar el 100 Porciento del plan de mejoramiento de la infraestructura física de las sedes de la FUGA</t>
  </si>
  <si>
    <t>Implementar el 100 Porciento del Plan Estratégico de la Tecnología de la Información - PETI de la FUGA</t>
  </si>
  <si>
    <t>Implementar el 100 Porciento del plan de acción del MIPG</t>
  </si>
  <si>
    <t>Implementar el 100 Porciento del plan estratégico de comunicaciones</t>
  </si>
  <si>
    <t>Fortalecer la gestión institucional, optimizando los recursos tecnológicos, financieros, físicos y su equipo humano, para mejorar el relacionamiento integral con los grupos de valor y asegurar el cumplimiento de la misión.</t>
  </si>
  <si>
    <t>Fortalecer el ecosistema artístico, creativo y cultural del centro de la ciudad, mediante acciones de transformación social, cultural y económica, contribuyendo a la participación de la ciudadanía y a su posicionamiento como el corazón de las industrias culturales y creativas de Bogotá.</t>
  </si>
  <si>
    <t>Incrementar la gestión territorial en el centro de Bogotá con procesos inclusivos, diversos y pluriculturales, mediante la articulación de diferentes actores del ecosistema artístico, cultural y creativo, para transformar espacios e imaginarios sociales.</t>
  </si>
  <si>
    <t>Seguimiento a junio de 2025</t>
  </si>
  <si>
    <t>Seguimiento a septiembre de 2025</t>
  </si>
  <si>
    <t>Seguimiento a diciembre de 2025</t>
  </si>
  <si>
    <t>Seguimiento a marzo de 2025</t>
  </si>
  <si>
    <t>Magnitud 2025</t>
  </si>
  <si>
    <t>Meta 2024 - 2027</t>
  </si>
  <si>
    <t>Actividades</t>
  </si>
  <si>
    <t>Laboratorios</t>
  </si>
  <si>
    <t>Planes</t>
  </si>
  <si>
    <t>Documento</t>
  </si>
  <si>
    <t>Agentes</t>
  </si>
  <si>
    <t>Estímulos</t>
  </si>
  <si>
    <t>Estrategia</t>
  </si>
  <si>
    <t>Obra</t>
  </si>
  <si>
    <t>Modelo</t>
  </si>
  <si>
    <t>Meta Presupuestal</t>
  </si>
  <si>
    <t>PLAN DE DESARROLLO BCS 2024-2027</t>
  </si>
  <si>
    <t>Distritos Creativos activados</t>
  </si>
  <si>
    <t>Número de equipamientos culturales adecuados y sostenidos</t>
  </si>
  <si>
    <t>Número de actividades para la promoción fortalecimiento y desarrollo de las prácticas artísticas culturales y patrimoniales</t>
  </si>
  <si>
    <t>Bronx Distrito Creativo construido y en funcionamiento</t>
  </si>
  <si>
    <t>Número de estímulos reconocimientos apoyos incentivos y alianzas estratégicas entregados</t>
  </si>
  <si>
    <t>Entidades distritales fortalecidas</t>
  </si>
  <si>
    <t>Número de planes de acción de grupos étnicos etarios y sectores sociales implementados</t>
  </si>
  <si>
    <t>Número de laboratorios barriales de innovación social y espacios de concertación ciudadana</t>
  </si>
  <si>
    <t>Número de actividades culturales y artísticas en barrios y veredas de Bogotá D.C.</t>
  </si>
  <si>
    <t>Agentes colectivos emprendimientos y organizaciones de las industrias culturales y creativas vinculados en los eslabones de la cadena</t>
  </si>
  <si>
    <t>Realizar acciones de fortalecimiento de los sistemas de gestión de la entidad que permitan alcanzar con mayor efectividad los objetivos institucionales
Fortalecer las habilidades de liderazgo dentro de los equipos de trabajo de la entidad, buscando el fortalecimiento de los procesos de gestión de la entidad
Fortalecer las habilidades de gestión, comunicación y liderazgo del talento humano de la entidad, asegurando mantener la calidad y permanencia de la oferta institucional.
Fortalecer los sistemas de información e instrumentos de gestión de la entidad, buscando mejoras en el desempeño institucional</t>
  </si>
  <si>
    <t>Fortalecer las acciones de comunicación interna y externa para mejorar la articulación entre diversas unidades de gestión de la entidad y asegurar el acceso a la oferta institucional de la entidad</t>
  </si>
  <si>
    <t>Fortalecer los espacios y equipamientos de la entidad para aportar a la transformación cultural, la memoria y la valoración social, aprovechando la afluencia y diversidad de públicos y vinculación del sector público y privado.</t>
  </si>
  <si>
    <t>Desarrollar acciones y actividades orientadas a fomentar el acceso a la oferta artística y cultural del centro de la ciudad así como la innovación, el autocuidado y la acción comunitaria, teniendo en cuenta criterios diferenciales e interseccionales que aporten a la resignificación del centro del ciudad y la garantía de derechos culturales</t>
  </si>
  <si>
    <t>Diseñar estrategias de capacitación, motivación y retención del personal para evitar la reducción de personal y mejorar</t>
  </si>
  <si>
    <t>Consolidar la oferta institucional de la entidad, aprovechando el relacionamiento con la ciudadanía y asegurando su posicionamiento, transformando la entidad en referente respecto a las otras entidades de la ciudad y asegurando su autonomía y permanencia.</t>
  </si>
  <si>
    <t>Paz, Justicia e Instituciones Sólidas</t>
  </si>
  <si>
    <t>Crear a todos los niveles instituciones eficaces y transparentes que rindan cuentas</t>
  </si>
  <si>
    <t>Reducción de las desigualdades</t>
  </si>
  <si>
    <t>De aquí a 2030, potenciar y promover la inclusión social, económica y política de todas las personas, independientemente de su edad, sexo, discapacidad, raza, etnia, origen, religión o situación económica u otra condición</t>
  </si>
  <si>
    <t>Ciudades y Comunidades Sostenibles</t>
  </si>
  <si>
    <t>Redoblar los esfuerzos para proteger y salvaguardar el patrimonio cultural y natural del mundo</t>
  </si>
  <si>
    <t>Apoyar los vínculos económicos, sociales y ambientales positivos entre las zonas urbanas, periurbanas y rurales fortaleciendo la planificación del desarrollo nacional y regional</t>
  </si>
  <si>
    <t>Trabajo decente y crecimiento económico</t>
  </si>
  <si>
    <t>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t>
  </si>
  <si>
    <t>#</t>
  </si>
  <si>
    <t>Fomentar las prácticas artísticas y culturales mediante el impulso, apoyo y reconocimiento a los artistas y agentes del sector, posicionando el centro de Bogotá y la oferta artística y cultural de la FUGA, para el uso, goce y disfrute de los derechos culturales de la ciudadanía.</t>
  </si>
  <si>
    <t>Implementar 366 Actividad(es) culturales y artísticas que aporten a la apropiación y resignificación del espacio público del Centro de Bogotá</t>
  </si>
  <si>
    <t>Desarrollar 105 Laboratorio(s) barriales de innovación social y espacios de transformación cultural, que comprenden talleres creativos y de cuidado, conversatorios y encuentros comunitarios</t>
  </si>
  <si>
    <t>Realizar 31 Actividad(es) artísticas y creativas que permitan activar, visibilizar y resignificar el Bronx Distrito Creativo</t>
  </si>
  <si>
    <t>Beneficiar a 318 Agente(s) culturales y creativos en los eslabones de la cadena de valor del ecosistema de la economia cultura y creativa en el Centro de Bogota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</si>
</sst>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_-&quot;$&quot;\ * #,##0_-;\-&quot;$&quot;\ * #,##0_-;_-&quot;$&quot;\ * &quot;-&quot;??_-;_-@_-"/>
    <numFmt numFmtId="165" formatCode="_-* #,##0_-;\-* #,##0_-;_-* &quot;-&quot;??_-;_-@_-"/>
    <numFmt numFmtId="166" formatCode="0.0%"/>
    <numFmt numFmtId="167" formatCode="&quot;$&quot;\ #,##0"/>
    <numFmt numFmtId="168" formatCode="&quot;$&quot;\ #,##0.00"/>
    <numFmt numFmtId="169" formatCode="0.0"/>
  </numFmts>
  <fonts count="22">
    <font>
      <sz val="10"/>
      <color theme="1"/>
      <name val="Arial"/>
      <family val="2"/>
    </font>
    <font>
      <sz val="11"/>
      <color theme="1"/>
      <name val="Calibri"/>
      <family val="2"/>
      <scheme val="minor"/>
    </font>
    <font>
      <b/>
      <sz val="11"/>
      <color theme="1"/>
      <name val="Arial"/>
      <family val="2"/>
    </font>
    <font>
      <b/>
      <sz val="10"/>
      <color theme="1"/>
      <name val="Arial"/>
      <family val="2"/>
    </font>
    <font>
      <sz val="10"/>
      <color theme="1"/>
      <name val="Arial"/>
      <family val="2"/>
    </font>
    <font>
      <b/>
      <sz val="20"/>
      <color theme="1"/>
      <name val="Arial"/>
      <family val="2"/>
    </font>
    <font>
      <b/>
      <sz val="12"/>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u/>
      <sz val="10"/>
      <color theme="10"/>
      <name val="Arial"/>
      <family val="2"/>
    </font>
    <font>
      <b/>
      <sz val="20"/>
      <name val="Calibri"/>
      <family val="2"/>
      <scheme val="minor"/>
    </font>
    <font>
      <sz val="10"/>
      <name val="Arial"/>
      <family val="2"/>
    </font>
    <font>
      <sz val="10"/>
      <color rgb="FF000000"/>
      <name val="Arial"/>
      <family val="2"/>
    </font>
    <font>
      <sz val="16"/>
      <color theme="1"/>
      <name val="Calibri"/>
      <family val="2"/>
      <scheme val="minor"/>
    </font>
    <font>
      <u/>
      <sz val="20"/>
      <color theme="10"/>
      <name val="Arial"/>
      <family val="2"/>
    </font>
    <font>
      <sz val="11"/>
      <color rgb="FF000000"/>
      <name val="Lexend Deca"/>
    </font>
    <font>
      <b/>
      <u/>
      <sz val="10"/>
      <color theme="0"/>
      <name val="Arial"/>
      <family val="2"/>
    </font>
    <font>
      <b/>
      <sz val="20"/>
      <color rgb="FF7030A0"/>
      <name val="Arial"/>
      <family val="2"/>
    </font>
    <font>
      <sz val="12"/>
      <name val="Calibri"/>
      <family val="2"/>
      <scheme val="minor"/>
    </font>
    <font>
      <b/>
      <sz val="14"/>
      <name val="Calibri"/>
      <family val="2"/>
      <scheme val="minor"/>
    </font>
    <font>
      <b/>
      <sz val="12"/>
      <name val="Calibri"/>
      <family val="2"/>
      <scheme val="minor"/>
    </font>
  </fonts>
  <fills count="13">
    <fill>
      <patternFill patternType="none"/>
    </fill>
    <fill>
      <patternFill patternType="gray125"/>
    </fill>
    <fill>
      <patternFill patternType="solid">
        <fgColor theme="5" tint="0.59999389629810485"/>
        <bgColor indexed="64"/>
      </patternFill>
    </fill>
    <fill>
      <patternFill patternType="solid">
        <fgColor theme="4" tint="0.39997558519241921"/>
        <bgColor indexed="64"/>
      </patternFill>
    </fill>
    <fill>
      <patternFill patternType="solid">
        <fgColor rgb="FF7030A0"/>
        <bgColor indexed="64"/>
      </patternFill>
    </fill>
    <fill>
      <patternFill patternType="solid">
        <fgColor theme="3"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rgb="FF00B0F0"/>
        <bgColor indexed="64"/>
      </patternFill>
    </fill>
    <fill>
      <patternFill patternType="solid">
        <fgColor rgb="FFCA7EE8"/>
        <bgColor indexed="64"/>
      </patternFill>
    </fill>
    <fill>
      <patternFill patternType="solid">
        <fgColor rgb="FF99FFCC"/>
        <bgColor indexed="64"/>
      </patternFill>
    </fill>
    <fill>
      <patternFill patternType="solid">
        <fgColor theme="0" tint="-0.249977111117893"/>
        <bgColor indexed="64"/>
      </patternFill>
    </fill>
    <fill>
      <patternFill patternType="solid">
        <fgColor theme="0" tint="-0.14999847407452621"/>
        <bgColor indexed="64"/>
      </patternFill>
    </fill>
  </fills>
  <borders count="22">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0">
    <xf numFmtId="0" fontId="0" fillId="0" borderId="0"/>
    <xf numFmtId="43" fontId="4" fillId="0" borderId="0" applyFont="0" applyFill="0" applyBorder="0" applyAlignment="0" applyProtection="0"/>
    <xf numFmtId="44" fontId="4" fillId="0" borderId="0" applyFont="0" applyFill="0" applyBorder="0" applyAlignment="0" applyProtection="0"/>
    <xf numFmtId="0" fontId="10" fillId="0" borderId="0" applyNumberFormat="0" applyFill="0" applyBorder="0" applyAlignment="0" applyProtection="0"/>
    <xf numFmtId="0" fontId="12" fillId="0" borderId="0"/>
    <xf numFmtId="0" fontId="12" fillId="0" borderId="0" applyNumberFormat="0" applyFill="0" applyBorder="0" applyAlignment="0" applyProtection="0"/>
    <xf numFmtId="9" fontId="12" fillId="0" borderId="0" applyFont="0" applyFill="0" applyBorder="0" applyAlignment="0" applyProtection="0"/>
    <xf numFmtId="0" fontId="13" fillId="0" borderId="0"/>
    <xf numFmtId="9" fontId="1" fillId="0" borderId="0" applyFont="0" applyFill="0" applyBorder="0" applyAlignment="0" applyProtection="0"/>
    <xf numFmtId="9" fontId="4" fillId="0" borderId="0" applyFont="0" applyFill="0" applyBorder="0" applyAlignment="0" applyProtection="0"/>
  </cellStyleXfs>
  <cellXfs count="135">
    <xf numFmtId="0" fontId="0" fillId="0" borderId="0" xfId="0"/>
    <xf numFmtId="0" fontId="3" fillId="2" borderId="0" xfId="0" applyFont="1" applyFill="1" applyAlignment="1">
      <alignment horizontal="center" vertical="center" wrapText="1"/>
    </xf>
    <xf numFmtId="0" fontId="3" fillId="3" borderId="0" xfId="0" applyFont="1" applyFill="1" applyAlignment="1">
      <alignment horizontal="center" vertical="center" wrapText="1"/>
    </xf>
    <xf numFmtId="0" fontId="7" fillId="0" borderId="0" xfId="0" applyFont="1" applyAlignment="1">
      <alignment vertical="center"/>
    </xf>
    <xf numFmtId="0" fontId="8" fillId="0" borderId="0" xfId="0" applyFont="1"/>
    <xf numFmtId="0" fontId="8" fillId="0" borderId="0" xfId="0" applyFont="1" applyAlignment="1">
      <alignment vertical="center" wrapText="1"/>
    </xf>
    <xf numFmtId="0" fontId="9" fillId="0" borderId="0" xfId="0" applyFont="1"/>
    <xf numFmtId="0" fontId="8" fillId="0" borderId="0" xfId="0" applyFont="1" applyAlignment="1">
      <alignment wrapText="1"/>
    </xf>
    <xf numFmtId="0" fontId="8" fillId="0" borderId="0" xfId="0" applyFont="1" applyAlignment="1">
      <alignment horizontal="left" vertical="center" wrapText="1"/>
    </xf>
    <xf numFmtId="0" fontId="9" fillId="0" borderId="0" xfId="0" applyFont="1" applyAlignment="1">
      <alignment horizontal="left"/>
    </xf>
    <xf numFmtId="0" fontId="5" fillId="0" borderId="0" xfId="0" applyFont="1" applyAlignment="1">
      <alignment vertical="center" wrapText="1"/>
    </xf>
    <xf numFmtId="0" fontId="7" fillId="0" borderId="0" xfId="0" applyFont="1" applyAlignment="1">
      <alignment horizontal="left" vertical="center" wrapText="1"/>
    </xf>
    <xf numFmtId="164" fontId="0" fillId="0" borderId="0" xfId="2" applyNumberFormat="1" applyFont="1"/>
    <xf numFmtId="0" fontId="6" fillId="0" borderId="0" xfId="0" applyFont="1"/>
    <xf numFmtId="0" fontId="6" fillId="0" borderId="0" xfId="0" applyFont="1" applyAlignment="1">
      <alignment horizontal="left" vertical="center"/>
    </xf>
    <xf numFmtId="0" fontId="7" fillId="0" borderId="0" xfId="0" applyFont="1" applyAlignment="1">
      <alignment vertical="center" wrapText="1"/>
    </xf>
    <xf numFmtId="0" fontId="14" fillId="0" borderId="0" xfId="0" applyFont="1"/>
    <xf numFmtId="0" fontId="14" fillId="0" borderId="0" xfId="0" applyFont="1" applyAlignment="1">
      <alignment horizontal="center" vertical="center"/>
    </xf>
    <xf numFmtId="165" fontId="2" fillId="0" borderId="0" xfId="1" applyNumberFormat="1" applyFont="1" applyAlignment="1">
      <alignment horizontal="center" vertical="center" wrapText="1"/>
    </xf>
    <xf numFmtId="0" fontId="3" fillId="0" borderId="0" xfId="0" applyFont="1"/>
    <xf numFmtId="165" fontId="0" fillId="0" borderId="0" xfId="1" applyNumberFormat="1" applyFont="1" applyAlignment="1">
      <alignment horizontal="center" vertical="center"/>
    </xf>
    <xf numFmtId="0" fontId="3" fillId="5" borderId="0" xfId="0" applyFont="1" applyFill="1"/>
    <xf numFmtId="0" fontId="3" fillId="5" borderId="0" xfId="0" applyFont="1" applyFill="1" applyAlignment="1">
      <alignment horizontal="center" vertical="center"/>
    </xf>
    <xf numFmtId="0" fontId="15" fillId="0" borderId="0" xfId="3" applyFont="1" applyAlignment="1">
      <alignment horizontal="center" vertical="center"/>
    </xf>
    <xf numFmtId="0" fontId="16" fillId="0" borderId="1" xfId="0" applyFont="1" applyBorder="1" applyAlignment="1">
      <alignment horizontal="left" vertical="center" wrapText="1" readingOrder="1"/>
    </xf>
    <xf numFmtId="0" fontId="16" fillId="0" borderId="1" xfId="0" applyFont="1" applyBorder="1" applyAlignment="1">
      <alignment horizontal="center" vertical="center" wrapText="1" readingOrder="1"/>
    </xf>
    <xf numFmtId="0" fontId="10" fillId="0" borderId="1" xfId="3" applyBorder="1" applyAlignment="1">
      <alignment horizontal="left" vertical="center" wrapText="1" readingOrder="1"/>
    </xf>
    <xf numFmtId="43" fontId="3" fillId="5" borderId="0" xfId="1" applyFont="1" applyFill="1" applyAlignment="1">
      <alignment horizontal="center" vertical="center"/>
    </xf>
    <xf numFmtId="43" fontId="0" fillId="0" borderId="0" xfId="1" applyFont="1"/>
    <xf numFmtId="43" fontId="3" fillId="2" borderId="0" xfId="1" applyFont="1" applyFill="1" applyAlignment="1">
      <alignment horizontal="center" vertical="center" wrapText="1"/>
    </xf>
    <xf numFmtId="43" fontId="3" fillId="3" borderId="0" xfId="1" applyFont="1" applyFill="1" applyAlignment="1">
      <alignment horizontal="center" vertical="center" wrapText="1"/>
    </xf>
    <xf numFmtId="0" fontId="0" fillId="6" borderId="0" xfId="0" applyFill="1"/>
    <xf numFmtId="0" fontId="6"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xf>
    <xf numFmtId="0" fontId="7" fillId="0" borderId="0" xfId="0" applyFont="1" applyAlignment="1">
      <alignment horizontal="left" vertical="center"/>
    </xf>
    <xf numFmtId="0" fontId="8" fillId="0" borderId="0" xfId="0" applyFont="1" applyAlignment="1">
      <alignment horizont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left"/>
    </xf>
    <xf numFmtId="0" fontId="9" fillId="0" borderId="0" xfId="0" applyFont="1" applyAlignment="1">
      <alignment horizontal="center" vertical="center"/>
    </xf>
    <xf numFmtId="0" fontId="9" fillId="0" borderId="0" xfId="0" applyFont="1" applyAlignment="1">
      <alignment wrapText="1"/>
    </xf>
    <xf numFmtId="0" fontId="9" fillId="0" borderId="0" xfId="0" applyFont="1" applyAlignment="1">
      <alignment vertical="center"/>
    </xf>
    <xf numFmtId="0" fontId="7" fillId="7" borderId="20"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7" fillId="10" borderId="20" xfId="0" applyFont="1" applyFill="1" applyBorder="1" applyAlignment="1">
      <alignment horizontal="center" vertical="center" wrapText="1"/>
    </xf>
    <xf numFmtId="0" fontId="6" fillId="11" borderId="20" xfId="0" applyFont="1" applyFill="1" applyBorder="1" applyAlignment="1">
      <alignment horizontal="center" vertical="center" wrapText="1"/>
    </xf>
    <xf numFmtId="0" fontId="9" fillId="0" borderId="20" xfId="0" applyFont="1" applyBorder="1" applyAlignment="1">
      <alignment vertical="center" wrapText="1"/>
    </xf>
    <xf numFmtId="0" fontId="19" fillId="0" borderId="20" xfId="0" applyFont="1" applyBorder="1" applyAlignment="1">
      <alignment vertical="center" wrapText="1"/>
    </xf>
    <xf numFmtId="0" fontId="19" fillId="0" borderId="20" xfId="0" applyFont="1" applyBorder="1" applyAlignment="1">
      <alignment horizontal="left" vertical="center" wrapText="1"/>
    </xf>
    <xf numFmtId="0" fontId="19" fillId="0" borderId="20" xfId="0" applyFont="1" applyBorder="1" applyAlignment="1">
      <alignment horizontal="center" vertical="center" wrapText="1"/>
    </xf>
    <xf numFmtId="166" fontId="19" fillId="0" borderId="20" xfId="0" applyNumberFormat="1" applyFont="1" applyBorder="1" applyAlignment="1">
      <alignment horizontal="center" vertical="center" wrapText="1"/>
    </xf>
    <xf numFmtId="2" fontId="19" fillId="0" borderId="20" xfId="0" applyNumberFormat="1" applyFont="1" applyBorder="1" applyAlignment="1">
      <alignment horizontal="center" vertical="center" wrapText="1"/>
    </xf>
    <xf numFmtId="2" fontId="9" fillId="0" borderId="20" xfId="0" applyNumberFormat="1" applyFont="1" applyBorder="1" applyAlignment="1">
      <alignment horizontal="center" vertical="center" wrapText="1"/>
    </xf>
    <xf numFmtId="166" fontId="9" fillId="0" borderId="20" xfId="0" applyNumberFormat="1" applyFont="1" applyBorder="1" applyAlignment="1">
      <alignment horizontal="center" vertical="center" wrapText="1"/>
    </xf>
    <xf numFmtId="49" fontId="9" fillId="0" borderId="20" xfId="0" applyNumberFormat="1" applyFont="1" applyBorder="1" applyAlignment="1">
      <alignment horizontal="center" vertical="center" wrapText="1"/>
    </xf>
    <xf numFmtId="168" fontId="19" fillId="0" borderId="20" xfId="2" applyNumberFormat="1" applyFont="1" applyBorder="1" applyAlignment="1">
      <alignment horizontal="center" vertical="center" wrapText="1"/>
    </xf>
    <xf numFmtId="168" fontId="19" fillId="0" borderId="20" xfId="2" applyNumberFormat="1" applyFont="1" applyFill="1" applyBorder="1" applyAlignment="1">
      <alignment horizontal="center" vertical="center" wrapText="1"/>
    </xf>
    <xf numFmtId="167" fontId="9" fillId="0" borderId="20" xfId="2" applyNumberFormat="1" applyFont="1" applyFill="1" applyBorder="1" applyAlignment="1">
      <alignment horizontal="center" vertical="center" wrapText="1"/>
    </xf>
    <xf numFmtId="167" fontId="19" fillId="0" borderId="20" xfId="2" applyNumberFormat="1" applyFont="1" applyBorder="1" applyAlignment="1">
      <alignment horizontal="center" vertical="center" wrapText="1"/>
    </xf>
    <xf numFmtId="167" fontId="19" fillId="0" borderId="20" xfId="2" applyNumberFormat="1" applyFont="1" applyFill="1" applyBorder="1" applyAlignment="1">
      <alignment horizontal="center" vertical="center" wrapText="1"/>
    </xf>
    <xf numFmtId="10" fontId="19" fillId="0" borderId="20" xfId="0" applyNumberFormat="1" applyFont="1" applyBorder="1" applyAlignment="1">
      <alignment horizontal="center" vertical="center" wrapText="1"/>
    </xf>
    <xf numFmtId="2" fontId="19" fillId="0" borderId="20" xfId="2" applyNumberFormat="1" applyFont="1" applyFill="1" applyBorder="1" applyAlignment="1">
      <alignment horizontal="center" vertical="center" wrapText="1"/>
    </xf>
    <xf numFmtId="0" fontId="19" fillId="0" borderId="16" xfId="0" applyFont="1" applyBorder="1" applyAlignment="1">
      <alignment vertical="center" wrapText="1"/>
    </xf>
    <xf numFmtId="166" fontId="20" fillId="11" borderId="19" xfId="0" applyNumberFormat="1" applyFont="1" applyFill="1" applyBorder="1" applyAlignment="1">
      <alignment horizontal="center" vertical="center"/>
    </xf>
    <xf numFmtId="10" fontId="20" fillId="11" borderId="17" xfId="0" applyNumberFormat="1" applyFont="1" applyFill="1" applyBorder="1" applyAlignment="1">
      <alignment vertical="center"/>
    </xf>
    <xf numFmtId="10" fontId="20" fillId="11" borderId="19" xfId="0" applyNumberFormat="1" applyFont="1" applyFill="1" applyBorder="1" applyAlignment="1">
      <alignment horizontal="center" vertical="center"/>
    </xf>
    <xf numFmtId="10" fontId="9" fillId="0" borderId="0" xfId="0" applyNumberFormat="1" applyFont="1"/>
    <xf numFmtId="169" fontId="9" fillId="0" borderId="0" xfId="0" applyNumberFormat="1" applyFont="1" applyAlignment="1">
      <alignment horizontal="left"/>
    </xf>
    <xf numFmtId="9" fontId="7" fillId="7" borderId="20" xfId="9" applyFont="1" applyFill="1" applyBorder="1" applyAlignment="1">
      <alignment horizontal="center" vertical="center" wrapText="1"/>
    </xf>
    <xf numFmtId="9" fontId="7" fillId="8" borderId="20" xfId="0" applyNumberFormat="1" applyFont="1" applyFill="1" applyBorder="1" applyAlignment="1">
      <alignment horizontal="center" vertical="center" wrapText="1"/>
    </xf>
    <xf numFmtId="9" fontId="7" fillId="9" borderId="20" xfId="0" applyNumberFormat="1" applyFont="1" applyFill="1" applyBorder="1" applyAlignment="1">
      <alignment horizontal="center" vertical="center" wrapText="1"/>
    </xf>
    <xf numFmtId="9" fontId="7" fillId="10" borderId="20" xfId="0" applyNumberFormat="1" applyFont="1" applyFill="1" applyBorder="1" applyAlignment="1">
      <alignment horizontal="center" vertical="center" wrapText="1"/>
    </xf>
    <xf numFmtId="10" fontId="7" fillId="7" borderId="20" xfId="0" applyNumberFormat="1" applyFont="1" applyFill="1" applyBorder="1" applyAlignment="1">
      <alignment horizontal="center" vertical="center" wrapText="1"/>
    </xf>
    <xf numFmtId="10" fontId="7" fillId="8" borderId="20" xfId="9" applyNumberFormat="1" applyFont="1" applyFill="1" applyBorder="1" applyAlignment="1">
      <alignment horizontal="center" vertical="center" wrapText="1"/>
    </xf>
    <xf numFmtId="9" fontId="7" fillId="9" borderId="20" xfId="9" applyFont="1" applyFill="1" applyBorder="1" applyAlignment="1">
      <alignment horizontal="center" vertical="center" wrapText="1"/>
    </xf>
    <xf numFmtId="9" fontId="7" fillId="10" borderId="20" xfId="9" applyFont="1" applyFill="1" applyBorder="1" applyAlignment="1">
      <alignment horizontal="center" vertical="center" wrapText="1"/>
    </xf>
    <xf numFmtId="1" fontId="9" fillId="0" borderId="0" xfId="0" applyNumberFormat="1" applyFont="1" applyAlignment="1">
      <alignment horizontal="left"/>
    </xf>
    <xf numFmtId="0" fontId="20" fillId="12" borderId="20" xfId="0" applyFont="1" applyFill="1" applyBorder="1" applyAlignment="1">
      <alignment horizontal="center" vertical="center" wrapText="1"/>
    </xf>
    <xf numFmtId="0" fontId="6" fillId="12" borderId="20" xfId="0" applyFont="1" applyFill="1" applyBorder="1" applyAlignment="1">
      <alignment horizontal="center" vertical="center" wrapText="1"/>
    </xf>
    <xf numFmtId="0" fontId="6" fillId="12" borderId="16" xfId="0" applyFont="1" applyFill="1" applyBorder="1" applyAlignment="1">
      <alignment horizontal="center" vertical="center" wrapText="1"/>
    </xf>
    <xf numFmtId="2" fontId="21" fillId="12" borderId="20" xfId="0" applyNumberFormat="1" applyFont="1" applyFill="1" applyBorder="1" applyAlignment="1">
      <alignment horizontal="center" vertical="center" wrapText="1"/>
    </xf>
    <xf numFmtId="164" fontId="21" fillId="12" borderId="20" xfId="2" applyNumberFormat="1" applyFont="1" applyFill="1" applyBorder="1" applyAlignment="1">
      <alignment horizontal="center" vertical="center" wrapText="1"/>
    </xf>
    <xf numFmtId="9" fontId="21" fillId="12" borderId="20" xfId="9" applyFont="1" applyFill="1" applyBorder="1" applyAlignment="1">
      <alignment horizontal="center" vertical="center" wrapText="1"/>
    </xf>
    <xf numFmtId="0" fontId="5" fillId="0" borderId="0" xfId="0" applyFont="1" applyAlignment="1">
      <alignment horizontal="center" vertical="center" wrapText="1"/>
    </xf>
    <xf numFmtId="0" fontId="20" fillId="12" borderId="14" xfId="0" applyFont="1" applyFill="1" applyBorder="1" applyAlignment="1">
      <alignment vertical="center" wrapText="1"/>
    </xf>
    <xf numFmtId="0" fontId="20" fillId="12" borderId="15" xfId="0" applyFont="1" applyFill="1" applyBorder="1" applyAlignment="1">
      <alignment vertical="center" wrapText="1"/>
    </xf>
    <xf numFmtId="0" fontId="20" fillId="12" borderId="17" xfId="0" applyFont="1" applyFill="1" applyBorder="1" applyAlignment="1">
      <alignment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11" fillId="0" borderId="0" xfId="0" applyFont="1" applyAlignment="1">
      <alignment horizontal="left" vertical="center" wrapText="1"/>
    </xf>
    <xf numFmtId="0" fontId="5" fillId="0" borderId="0" xfId="0" applyFont="1" applyAlignment="1">
      <alignment horizontal="center" vertical="center" wrapText="1"/>
    </xf>
    <xf numFmtId="0" fontId="7"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xf>
    <xf numFmtId="0" fontId="20" fillId="12" borderId="11" xfId="0" applyFont="1" applyFill="1" applyBorder="1" applyAlignment="1">
      <alignment horizontal="center" vertical="center"/>
    </xf>
    <xf numFmtId="0" fontId="20" fillId="12" borderId="12" xfId="0" applyFont="1" applyFill="1" applyBorder="1" applyAlignment="1">
      <alignment horizontal="center" vertical="center"/>
    </xf>
    <xf numFmtId="0" fontId="20" fillId="12" borderId="13" xfId="0" applyFont="1" applyFill="1" applyBorder="1" applyAlignment="1">
      <alignment horizontal="center" vertical="center"/>
    </xf>
    <xf numFmtId="0" fontId="20" fillId="12" borderId="16" xfId="0" applyFont="1" applyFill="1" applyBorder="1" applyAlignment="1">
      <alignment horizontal="center" vertical="center" wrapText="1"/>
    </xf>
    <xf numFmtId="0" fontId="20" fillId="12" borderId="19" xfId="0" applyFont="1" applyFill="1" applyBorder="1" applyAlignment="1">
      <alignment horizontal="center" vertical="center" wrapText="1"/>
    </xf>
    <xf numFmtId="9" fontId="8" fillId="0" borderId="16" xfId="9" applyFont="1" applyBorder="1" applyAlignment="1">
      <alignment horizontal="center" vertical="center" wrapText="1"/>
    </xf>
    <xf numFmtId="9" fontId="8" fillId="0" borderId="18" xfId="9" applyFont="1" applyBorder="1" applyAlignment="1">
      <alignment horizontal="center" vertical="center" wrapText="1"/>
    </xf>
    <xf numFmtId="0" fontId="20" fillId="12" borderId="16" xfId="0" applyFont="1" applyFill="1" applyBorder="1" applyAlignment="1">
      <alignment horizontal="center" vertical="center"/>
    </xf>
    <xf numFmtId="0" fontId="20" fillId="12" borderId="18" xfId="0" applyFont="1" applyFill="1" applyBorder="1" applyAlignment="1">
      <alignment horizontal="center" vertical="center"/>
    </xf>
    <xf numFmtId="0" fontId="20" fillId="12" borderId="19" xfId="0" applyFont="1" applyFill="1" applyBorder="1" applyAlignment="1">
      <alignment horizontal="center" vertical="center"/>
    </xf>
    <xf numFmtId="0" fontId="6" fillId="0" borderId="21" xfId="0" applyFont="1" applyBorder="1" applyAlignment="1">
      <alignment horizontal="center" vertical="center" wrapText="1"/>
    </xf>
    <xf numFmtId="0" fontId="6" fillId="0" borderId="15" xfId="0" applyFont="1" applyBorder="1" applyAlignment="1">
      <alignment horizontal="center" vertical="center" wrapText="1"/>
    </xf>
    <xf numFmtId="0" fontId="20" fillId="12" borderId="20" xfId="0" applyFont="1" applyFill="1" applyBorder="1" applyAlignment="1">
      <alignment horizontal="center" vertical="center"/>
    </xf>
    <xf numFmtId="0" fontId="20" fillId="12" borderId="11" xfId="0" applyFont="1" applyFill="1" applyBorder="1" applyAlignment="1">
      <alignment horizontal="center" vertical="center" wrapText="1"/>
    </xf>
    <xf numFmtId="0" fontId="20" fillId="12" borderId="13" xfId="0" applyFont="1" applyFill="1" applyBorder="1" applyAlignment="1">
      <alignment horizontal="center" vertical="center" wrapText="1"/>
    </xf>
    <xf numFmtId="0" fontId="2" fillId="0" borderId="0" xfId="0" applyFont="1" applyAlignment="1">
      <alignment horizontal="center" vertical="center" wrapText="1"/>
    </xf>
    <xf numFmtId="165" fontId="2" fillId="0" borderId="0" xfId="1" applyNumberFormat="1" applyFont="1" applyAlignment="1">
      <alignment horizontal="center" vertical="center" wrapText="1"/>
    </xf>
    <xf numFmtId="0" fontId="16" fillId="0" borderId="8" xfId="0" applyFont="1" applyBorder="1" applyAlignment="1">
      <alignment horizontal="center" vertical="center" wrapText="1" readingOrder="1"/>
    </xf>
    <xf numFmtId="0" fontId="16" fillId="0" borderId="9" xfId="0" applyFont="1" applyBorder="1" applyAlignment="1">
      <alignment horizontal="center" vertical="center" wrapText="1" readingOrder="1"/>
    </xf>
    <xf numFmtId="0" fontId="16" fillId="0" borderId="10" xfId="0" applyFont="1" applyBorder="1" applyAlignment="1">
      <alignment horizontal="center" vertical="center" wrapText="1" readingOrder="1"/>
    </xf>
    <xf numFmtId="0" fontId="17" fillId="4" borderId="2" xfId="3" applyFont="1" applyFill="1" applyBorder="1" applyAlignment="1">
      <alignment horizontal="center" vertical="center" wrapText="1" readingOrder="1"/>
    </xf>
    <xf numFmtId="0" fontId="17" fillId="4" borderId="3" xfId="3" applyFont="1" applyFill="1" applyBorder="1" applyAlignment="1">
      <alignment horizontal="center" vertical="center" wrapText="1" readingOrder="1"/>
    </xf>
    <xf numFmtId="0" fontId="17" fillId="4" borderId="4" xfId="3" applyFont="1" applyFill="1" applyBorder="1" applyAlignment="1">
      <alignment horizontal="center" vertical="center" wrapText="1" readingOrder="1"/>
    </xf>
    <xf numFmtId="0" fontId="17" fillId="4" borderId="5" xfId="3" applyFont="1" applyFill="1" applyBorder="1" applyAlignment="1">
      <alignment horizontal="center" vertical="center" wrapText="1" readingOrder="1"/>
    </xf>
    <xf numFmtId="0" fontId="17" fillId="4" borderId="6" xfId="3" applyFont="1" applyFill="1" applyBorder="1" applyAlignment="1">
      <alignment horizontal="center" vertical="center" wrapText="1" readingOrder="1"/>
    </xf>
    <xf numFmtId="0" fontId="17" fillId="4" borderId="7" xfId="3" applyFont="1" applyFill="1" applyBorder="1" applyAlignment="1">
      <alignment horizontal="center" vertical="center" wrapText="1" readingOrder="1"/>
    </xf>
    <xf numFmtId="0" fontId="0" fillId="0" borderId="0" xfId="0" applyAlignment="1">
      <alignment horizontal="center"/>
    </xf>
    <xf numFmtId="3" fontId="9" fillId="0" borderId="0" xfId="0" applyNumberFormat="1" applyFont="1" applyAlignment="1">
      <alignment horizontal="center"/>
    </xf>
    <xf numFmtId="44" fontId="19" fillId="0" borderId="20" xfId="2" applyFont="1" applyFill="1" applyBorder="1" applyAlignment="1">
      <alignment horizontal="center" vertical="center" wrapText="1"/>
    </xf>
    <xf numFmtId="10" fontId="19" fillId="0" borderId="20" xfId="2" applyNumberFormat="1" applyFont="1" applyFill="1" applyBorder="1" applyAlignment="1">
      <alignment horizontal="center" vertical="center" wrapText="1"/>
    </xf>
    <xf numFmtId="0" fontId="21" fillId="12" borderId="20" xfId="2" applyNumberFormat="1" applyFont="1" applyFill="1" applyBorder="1" applyAlignment="1">
      <alignment horizontal="center" vertical="center" wrapText="1"/>
    </xf>
    <xf numFmtId="0" fontId="19" fillId="0" borderId="20" xfId="2" applyNumberFormat="1" applyFont="1" applyFill="1" applyBorder="1" applyAlignment="1">
      <alignment horizontal="center" vertical="center" wrapText="1"/>
    </xf>
    <xf numFmtId="166" fontId="19" fillId="0" borderId="20" xfId="9" applyNumberFormat="1" applyFont="1" applyFill="1" applyBorder="1" applyAlignment="1">
      <alignment horizontal="center" vertical="center" wrapText="1"/>
    </xf>
    <xf numFmtId="0" fontId="19" fillId="0" borderId="20" xfId="2" applyNumberFormat="1" applyFont="1" applyBorder="1" applyAlignment="1">
      <alignment horizontal="center" vertical="center" wrapText="1"/>
    </xf>
    <xf numFmtId="0" fontId="19" fillId="0" borderId="20" xfId="0" applyNumberFormat="1" applyFont="1" applyBorder="1" applyAlignment="1">
      <alignment horizontal="center" vertical="center" wrapText="1"/>
    </xf>
    <xf numFmtId="10" fontId="19" fillId="0" borderId="20" xfId="9" applyNumberFormat="1" applyFont="1" applyFill="1" applyBorder="1" applyAlignment="1">
      <alignment horizontal="center" vertical="center" wrapText="1"/>
    </xf>
  </cellXfs>
  <cellStyles count="10">
    <cellStyle name="Hipervínculo" xfId="3" builtinId="8"/>
    <cellStyle name="Millares" xfId="1" builtinId="3"/>
    <cellStyle name="Moneda" xfId="2" builtinId="4"/>
    <cellStyle name="Normal" xfId="0" builtinId="0"/>
    <cellStyle name="Normal 2" xfId="4" xr:uid="{CE46D10E-E14B-40A8-9444-F752C7B8656D}"/>
    <cellStyle name="Normal 3" xfId="7" xr:uid="{60008FCF-794D-4864-A707-308F6776F963}"/>
    <cellStyle name="Piloto de Datos Campo" xfId="5" xr:uid="{81553AB7-BD50-4412-B4C9-AB706E549054}"/>
    <cellStyle name="Porcentaje" xfId="9" builtinId="5"/>
    <cellStyle name="Porcentaje 2" xfId="6" xr:uid="{131E46BC-E262-4234-9D39-35589959CA7B}"/>
    <cellStyle name="Porcentaje 2 2" xfId="8" xr:uid="{9F351B7B-8195-4684-99BB-888D65A11DFF}"/>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1285875</xdr:colOff>
      <xdr:row>5</xdr:row>
      <xdr:rowOff>238125</xdr:rowOff>
    </xdr:from>
    <xdr:to>
      <xdr:col>7</xdr:col>
      <xdr:colOff>375962</xdr:colOff>
      <xdr:row>7</xdr:row>
      <xdr:rowOff>269523</xdr:rowOff>
    </xdr:to>
    <xdr:pic>
      <xdr:nvPicPr>
        <xdr:cNvPr id="3" name="Imagen 2">
          <a:extLst>
            <a:ext uri="{FF2B5EF4-FFF2-40B4-BE49-F238E27FC236}">
              <a16:creationId xmlns:a16="http://schemas.microsoft.com/office/drawing/2014/main" id="{E9F45858-8E98-4227-B799-64031A636289}"/>
            </a:ext>
          </a:extLst>
        </xdr:cNvPr>
        <xdr:cNvPicPr>
          <a:picLocks noChangeAspect="1"/>
        </xdr:cNvPicPr>
      </xdr:nvPicPr>
      <xdr:blipFill rotWithShape="1">
        <a:blip xmlns:r="http://schemas.openxmlformats.org/officeDocument/2006/relationships" r:embed="rId1"/>
        <a:srcRect l="18415" t="46690" r="20467" b="29348"/>
        <a:stretch/>
      </xdr:blipFill>
      <xdr:spPr>
        <a:xfrm>
          <a:off x="4302125" y="2127250"/>
          <a:ext cx="7106962" cy="15871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163286</xdr:colOff>
      <xdr:row>0</xdr:row>
      <xdr:rowOff>129327</xdr:rowOff>
    </xdr:from>
    <xdr:to>
      <xdr:col>1</xdr:col>
      <xdr:colOff>4068536</xdr:colOff>
      <xdr:row>3</xdr:row>
      <xdr:rowOff>160522</xdr:rowOff>
    </xdr:to>
    <xdr:pic>
      <xdr:nvPicPr>
        <xdr:cNvPr id="2" name="Imagen 1">
          <a:extLst>
            <a:ext uri="{FF2B5EF4-FFF2-40B4-BE49-F238E27FC236}">
              <a16:creationId xmlns:a16="http://schemas.microsoft.com/office/drawing/2014/main" id="{602D4F19-86E2-4D8C-B090-16C00E24BA3C}"/>
            </a:ext>
          </a:extLst>
        </xdr:cNvPr>
        <xdr:cNvPicPr>
          <a:picLocks noChangeAspect="1"/>
        </xdr:cNvPicPr>
      </xdr:nvPicPr>
      <xdr:blipFill rotWithShape="1">
        <a:blip xmlns:r="http://schemas.openxmlformats.org/officeDocument/2006/relationships" r:embed="rId1"/>
        <a:srcRect l="18415" t="46690" r="20467" b="29348"/>
        <a:stretch/>
      </xdr:blipFill>
      <xdr:spPr>
        <a:xfrm>
          <a:off x="544286" y="129327"/>
          <a:ext cx="4022272" cy="11056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7677150</xdr:colOff>
      <xdr:row>0</xdr:row>
      <xdr:rowOff>66675</xdr:rowOff>
    </xdr:from>
    <xdr:to>
      <xdr:col>3</xdr:col>
      <xdr:colOff>374060</xdr:colOff>
      <xdr:row>2</xdr:row>
      <xdr:rowOff>133350</xdr:rowOff>
    </xdr:to>
    <xdr:pic>
      <xdr:nvPicPr>
        <xdr:cNvPr id="2" name="Imagen 1">
          <a:extLst>
            <a:ext uri="{FF2B5EF4-FFF2-40B4-BE49-F238E27FC236}">
              <a16:creationId xmlns:a16="http://schemas.microsoft.com/office/drawing/2014/main" id="{37B1C3EC-E7DE-4561-9760-A396AF86A1BB}"/>
            </a:ext>
          </a:extLst>
        </xdr:cNvPr>
        <xdr:cNvPicPr>
          <a:picLocks noChangeAspect="1"/>
        </xdr:cNvPicPr>
      </xdr:nvPicPr>
      <xdr:blipFill rotWithShape="1">
        <a:blip xmlns:r="http://schemas.openxmlformats.org/officeDocument/2006/relationships" r:embed="rId1"/>
        <a:srcRect l="18415" t="46690" r="20467" b="29348"/>
        <a:stretch/>
      </xdr:blipFill>
      <xdr:spPr>
        <a:xfrm>
          <a:off x="7677150" y="66675"/>
          <a:ext cx="2679110" cy="619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16565</xdr:colOff>
      <xdr:row>0</xdr:row>
      <xdr:rowOff>24847</xdr:rowOff>
    </xdr:from>
    <xdr:to>
      <xdr:col>14</xdr:col>
      <xdr:colOff>681898</xdr:colOff>
      <xdr:row>37</xdr:row>
      <xdr:rowOff>43146</xdr:rowOff>
    </xdr:to>
    <xdr:pic>
      <xdr:nvPicPr>
        <xdr:cNvPr id="2" name="Imagen 1">
          <a:extLst>
            <a:ext uri="{FF2B5EF4-FFF2-40B4-BE49-F238E27FC236}">
              <a16:creationId xmlns:a16="http://schemas.microsoft.com/office/drawing/2014/main" id="{8ACF0650-17DD-1D33-8E46-27027A5BAE1A}"/>
            </a:ext>
          </a:extLst>
        </xdr:cNvPr>
        <xdr:cNvPicPr>
          <a:picLocks noChangeAspect="1"/>
        </xdr:cNvPicPr>
      </xdr:nvPicPr>
      <xdr:blipFill>
        <a:blip xmlns:r="http://schemas.openxmlformats.org/officeDocument/2006/relationships" r:embed="rId1"/>
        <a:stretch>
          <a:fillRect/>
        </a:stretch>
      </xdr:blipFill>
      <xdr:spPr>
        <a:xfrm>
          <a:off x="16565" y="24847"/>
          <a:ext cx="11333333" cy="6147429"/>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s://fuga.gov.co/transparencia-y-acceso-a-la-informacion-publica/planeacion-presupuesto-informes/plan-anticorrupcion" TargetMode="External"/><Relationship Id="rId7" Type="http://schemas.openxmlformats.org/officeDocument/2006/relationships/printerSettings" Target="../printerSettings/printerSettings3.bin"/><Relationship Id="rId2" Type="http://schemas.openxmlformats.org/officeDocument/2006/relationships/hyperlink" Target="https://fuga.gov.co/transparencia-y-acceso-a-la-informacion-publica/contratacion/plan-anual-de-adquisiciones" TargetMode="External"/><Relationship Id="rId1" Type="http://schemas.openxmlformats.org/officeDocument/2006/relationships/hyperlink" Target="https://fuga.gov.co/transparencia-y-acceso-a-la-informacion-publica/planeacion-presupuesto-informes/planes-estrategicos-sectoriales-e-institucionales" TargetMode="External"/><Relationship Id="rId6" Type="http://schemas.openxmlformats.org/officeDocument/2006/relationships/hyperlink" Target="https://fuga.gov.co/transparencia-y-acceso-a-la-informacion-publica/planeacion-presupuesto-informes/plan-tecnologias-de-la-informacion?field_fecha_de_emision_value=All&amp;term_node_tid_depth=285" TargetMode="External"/><Relationship Id="rId5" Type="http://schemas.openxmlformats.org/officeDocument/2006/relationships/hyperlink" Target="https://fuga.gov.co/transparencia-y-acceso-a-la-informacion-publica/planeacion-presupuesto-informes/peth?field_fecha_de_emision_value=All&amp;term_node_tid_depth=284" TargetMode="External"/><Relationship Id="rId4" Type="http://schemas.openxmlformats.org/officeDocument/2006/relationships/hyperlink" Target="https://fuga.gov.co/transparencia-y-acceso-a-la-informacion-publica/planeacion-presupuesto-informes/pinar?field_fecha_de_emision_value=All&amp;term_node_tid_depth=283"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F7E3A-CF33-4684-896E-EB0F670BF1A6}">
  <dimension ref="A1:T32"/>
  <sheetViews>
    <sheetView showGridLines="0" tabSelected="1" topLeftCell="A20" zoomScale="110" zoomScaleNormal="110" workbookViewId="0">
      <selection activeCell="I28" sqref="I28"/>
    </sheetView>
  </sheetViews>
  <sheetFormatPr baseColWidth="10" defaultColWidth="11.42578125" defaultRowHeight="15.75"/>
  <cols>
    <col min="1" max="1" width="14.85546875" style="6" customWidth="1"/>
    <col min="2" max="2" width="5.42578125" style="6" customWidth="1"/>
    <col min="3" max="3" width="25" style="6" customWidth="1"/>
    <col min="4" max="4" width="23" style="6" customWidth="1"/>
    <col min="5" max="5" width="24.140625" style="6" customWidth="1"/>
    <col min="6" max="6" width="63.85546875" style="6" customWidth="1"/>
    <col min="7" max="7" width="9.28515625" style="6" customWidth="1"/>
    <col min="8" max="10" width="23.28515625" style="6" customWidth="1"/>
    <col min="11" max="11" width="9.28515625" style="6" customWidth="1"/>
    <col min="12" max="12" width="29.42578125" style="6" customWidth="1"/>
    <col min="13" max="13" width="33.42578125" style="6" hidden="1" customWidth="1"/>
    <col min="14" max="16384" width="11.42578125" style="6"/>
  </cols>
  <sheetData>
    <row r="1" spans="1:20" customFormat="1" ht="28.35" customHeight="1">
      <c r="A1" s="93" t="s">
        <v>27</v>
      </c>
      <c r="B1" s="93"/>
      <c r="C1" s="93"/>
      <c r="D1" s="93"/>
      <c r="E1" s="93"/>
      <c r="F1" s="93"/>
      <c r="G1" s="93"/>
      <c r="H1" s="93"/>
      <c r="I1" s="93"/>
      <c r="J1" s="93"/>
    </row>
    <row r="2" spans="1:20" customFormat="1" ht="28.35" customHeight="1">
      <c r="A2" s="93"/>
      <c r="B2" s="93"/>
      <c r="C2" s="93"/>
      <c r="D2" s="93"/>
      <c r="E2" s="93"/>
      <c r="F2" s="93"/>
      <c r="G2" s="93"/>
      <c r="H2" s="93"/>
      <c r="I2" s="93"/>
      <c r="J2" s="93"/>
      <c r="K2" s="10"/>
      <c r="L2" s="10"/>
      <c r="M2" s="10"/>
      <c r="N2" s="10"/>
      <c r="O2" s="10"/>
      <c r="P2" s="10"/>
      <c r="Q2" s="10"/>
      <c r="R2" s="10"/>
      <c r="S2" s="10"/>
      <c r="T2" s="10"/>
    </row>
    <row r="3" spans="1:20" customFormat="1" ht="18" customHeight="1">
      <c r="A3" s="93"/>
      <c r="B3" s="93"/>
      <c r="C3" s="93"/>
      <c r="D3" s="93"/>
      <c r="E3" s="93"/>
      <c r="F3" s="93"/>
      <c r="G3" s="93"/>
      <c r="H3" s="93"/>
      <c r="I3" s="93"/>
      <c r="J3" s="93"/>
      <c r="K3" s="10"/>
      <c r="L3" s="10"/>
      <c r="M3" s="10"/>
      <c r="N3" s="10"/>
      <c r="O3" s="10"/>
      <c r="P3" s="10"/>
      <c r="Q3" s="10"/>
      <c r="R3" s="10"/>
      <c r="S3" s="10"/>
      <c r="T3" s="10"/>
    </row>
    <row r="4" spans="1:20" customFormat="1" ht="15" customHeight="1">
      <c r="A4" s="93"/>
      <c r="B4" s="93"/>
      <c r="C4" s="93"/>
      <c r="D4" s="93"/>
      <c r="E4" s="93"/>
      <c r="F4" s="93"/>
      <c r="G4" s="93"/>
      <c r="H4" s="93"/>
      <c r="I4" s="93"/>
      <c r="J4" s="93"/>
      <c r="K4" s="10"/>
      <c r="L4" s="10"/>
      <c r="M4" s="10"/>
      <c r="N4" s="10"/>
      <c r="O4" s="10"/>
      <c r="P4" s="10"/>
      <c r="Q4" s="10"/>
      <c r="R4" s="10"/>
      <c r="S4" s="10"/>
      <c r="T4" s="10"/>
    </row>
    <row r="5" spans="1:20" customFormat="1" ht="61.5" customHeight="1">
      <c r="A5" s="93"/>
      <c r="B5" s="93"/>
      <c r="C5" s="93"/>
      <c r="D5" s="93"/>
      <c r="E5" s="93"/>
      <c r="F5" s="93"/>
      <c r="G5" s="93"/>
      <c r="H5" s="93"/>
      <c r="I5" s="93"/>
      <c r="J5" s="93"/>
    </row>
    <row r="6" spans="1:20" customFormat="1" ht="61.5" customHeight="1">
      <c r="B6" s="12"/>
      <c r="C6" s="9"/>
    </row>
    <row r="7" spans="1:20" customFormat="1" ht="61.5" customHeight="1">
      <c r="B7" s="12"/>
      <c r="C7" s="9"/>
    </row>
    <row r="8" spans="1:20" customFormat="1" ht="61.5" customHeight="1">
      <c r="B8" s="12"/>
      <c r="C8" s="9"/>
    </row>
    <row r="9" spans="1:20" customFormat="1" ht="61.5" customHeight="1">
      <c r="B9" s="12"/>
      <c r="C9" s="9"/>
    </row>
    <row r="10" spans="1:20" customFormat="1" ht="39" customHeight="1">
      <c r="A10" s="6"/>
      <c r="B10" s="13"/>
      <c r="C10" s="14" t="s">
        <v>0</v>
      </c>
      <c r="D10" s="91" t="s">
        <v>29</v>
      </c>
      <c r="E10" s="91"/>
      <c r="F10" s="91"/>
      <c r="G10" s="91"/>
      <c r="H10" s="91"/>
      <c r="I10" s="4"/>
      <c r="J10" s="6"/>
      <c r="K10" s="15"/>
      <c r="L10" s="11"/>
      <c r="M10" s="6"/>
      <c r="N10" s="6"/>
      <c r="O10" s="6"/>
      <c r="P10" s="6"/>
      <c r="Q10" s="6"/>
      <c r="R10" s="90"/>
      <c r="S10" s="90"/>
      <c r="T10" s="90"/>
    </row>
    <row r="11" spans="1:20" ht="43.5" customHeight="1">
      <c r="B11" s="13"/>
      <c r="C11" s="14" t="s">
        <v>1</v>
      </c>
      <c r="D11" s="90" t="s">
        <v>30</v>
      </c>
      <c r="E11" s="90"/>
      <c r="F11" s="90"/>
      <c r="G11" s="90"/>
      <c r="H11" s="90"/>
      <c r="I11" s="7"/>
      <c r="K11" s="15"/>
      <c r="L11" s="11"/>
      <c r="R11" s="90"/>
      <c r="S11" s="90"/>
      <c r="T11" s="90"/>
    </row>
    <row r="12" spans="1:20" ht="93" customHeight="1">
      <c r="B12" s="13"/>
      <c r="C12" s="14" t="s">
        <v>2</v>
      </c>
      <c r="D12" s="90" t="s">
        <v>31</v>
      </c>
      <c r="E12" s="90"/>
      <c r="F12" s="90"/>
      <c r="G12" s="90"/>
      <c r="H12" s="90"/>
      <c r="I12" s="5"/>
      <c r="K12" s="15"/>
      <c r="L12" s="11"/>
      <c r="R12" s="90"/>
      <c r="S12" s="90"/>
      <c r="T12" s="90"/>
    </row>
    <row r="13" spans="1:20" ht="43.5" customHeight="1">
      <c r="B13" s="13"/>
      <c r="C13" s="14" t="s">
        <v>3</v>
      </c>
      <c r="D13" s="90" t="s">
        <v>32</v>
      </c>
      <c r="E13" s="90"/>
      <c r="F13" s="90"/>
      <c r="G13" s="90"/>
      <c r="H13" s="90"/>
      <c r="I13" s="8"/>
      <c r="K13" s="15"/>
      <c r="L13" s="11"/>
      <c r="R13" s="90"/>
      <c r="S13" s="90"/>
      <c r="T13" s="90"/>
    </row>
    <row r="14" spans="1:20" ht="28.5" customHeight="1">
      <c r="B14" s="13"/>
      <c r="C14" s="3"/>
      <c r="D14" s="4"/>
      <c r="E14" s="4"/>
      <c r="F14" s="4"/>
      <c r="G14" s="4"/>
      <c r="H14" s="4"/>
      <c r="I14" s="4"/>
      <c r="J14" s="4"/>
      <c r="K14" s="4"/>
    </row>
    <row r="15" spans="1:20" ht="15.75" customHeight="1">
      <c r="C15" s="15"/>
    </row>
    <row r="16" spans="1:20" ht="60" customHeight="1">
      <c r="C16" s="94" t="s">
        <v>10</v>
      </c>
      <c r="D16" s="91" t="s">
        <v>33</v>
      </c>
      <c r="E16" s="91"/>
      <c r="F16" s="91"/>
      <c r="G16" s="91"/>
      <c r="H16" s="91"/>
    </row>
    <row r="17" spans="1:9" ht="60" customHeight="1">
      <c r="C17" s="94"/>
      <c r="D17" s="90" t="s">
        <v>34</v>
      </c>
      <c r="E17" s="90"/>
      <c r="F17" s="90"/>
      <c r="G17" s="90"/>
      <c r="H17" s="90"/>
    </row>
    <row r="18" spans="1:9" ht="60" customHeight="1">
      <c r="C18" s="94"/>
      <c r="D18" s="91" t="s">
        <v>35</v>
      </c>
      <c r="E18" s="91"/>
      <c r="F18" s="91"/>
      <c r="G18" s="91"/>
      <c r="H18" s="91"/>
    </row>
    <row r="19" spans="1:9" ht="60" customHeight="1">
      <c r="C19" s="94"/>
      <c r="D19" s="91" t="s">
        <v>36</v>
      </c>
      <c r="E19" s="91"/>
      <c r="F19" s="91"/>
      <c r="G19" s="91"/>
      <c r="H19" s="91"/>
    </row>
    <row r="20" spans="1:9" ht="60" customHeight="1">
      <c r="C20" s="94"/>
      <c r="D20" s="91"/>
      <c r="E20" s="91"/>
      <c r="F20" s="91"/>
      <c r="G20" s="91"/>
      <c r="H20" s="91"/>
    </row>
    <row r="21" spans="1:9" ht="18.75">
      <c r="C21" s="15"/>
      <c r="D21" s="91"/>
      <c r="E21" s="91"/>
      <c r="F21" s="91"/>
      <c r="G21" s="91"/>
      <c r="H21" s="91"/>
    </row>
    <row r="22" spans="1:9" ht="18.75" customHeight="1">
      <c r="C22" s="95" t="s">
        <v>37</v>
      </c>
      <c r="D22" s="95"/>
      <c r="E22" s="95"/>
      <c r="F22" s="95"/>
      <c r="G22" s="95"/>
      <c r="H22" s="95"/>
    </row>
    <row r="23" spans="1:9">
      <c r="C23" s="95"/>
      <c r="D23" s="95"/>
      <c r="E23" s="95"/>
      <c r="F23" s="95"/>
      <c r="G23" s="95"/>
      <c r="H23" s="95"/>
    </row>
    <row r="25" spans="1:9">
      <c r="C25" s="96" t="s">
        <v>38</v>
      </c>
      <c r="D25" s="96"/>
      <c r="E25" s="96"/>
      <c r="F25" s="96"/>
      <c r="G25" s="96"/>
      <c r="H25" s="96"/>
      <c r="I25" s="96"/>
    </row>
    <row r="26" spans="1:9">
      <c r="C26" s="96"/>
      <c r="D26" s="96"/>
      <c r="E26" s="96"/>
      <c r="F26" s="96"/>
      <c r="G26" s="96"/>
      <c r="H26" s="96"/>
      <c r="I26" s="96"/>
    </row>
    <row r="27" spans="1:9">
      <c r="C27" s="96"/>
      <c r="D27" s="96"/>
      <c r="E27" s="96"/>
      <c r="F27" s="96"/>
      <c r="G27" s="96"/>
      <c r="H27" s="96"/>
      <c r="I27" s="96"/>
    </row>
    <row r="28" spans="1:9" ht="56.25" customHeight="1">
      <c r="A28" s="16"/>
      <c r="B28" s="17">
        <v>1</v>
      </c>
      <c r="C28" s="92" t="s">
        <v>40</v>
      </c>
      <c r="D28" s="92"/>
      <c r="E28" s="92"/>
      <c r="F28" s="92"/>
      <c r="G28" s="92"/>
      <c r="H28" s="92"/>
      <c r="I28" s="23" t="s">
        <v>4</v>
      </c>
    </row>
    <row r="29" spans="1:9" ht="36" customHeight="1">
      <c r="A29" s="16"/>
      <c r="B29" s="17">
        <v>2</v>
      </c>
      <c r="C29" s="92" t="s">
        <v>41</v>
      </c>
      <c r="D29" s="92"/>
      <c r="E29" s="92"/>
      <c r="F29" s="92"/>
      <c r="G29" s="92"/>
      <c r="H29" s="92"/>
      <c r="I29" s="23" t="s">
        <v>4</v>
      </c>
    </row>
    <row r="30" spans="1:9" ht="21">
      <c r="B30" s="6" t="s">
        <v>39</v>
      </c>
      <c r="I30" s="16"/>
    </row>
    <row r="31" spans="1:9" ht="21">
      <c r="I31" s="16"/>
    </row>
    <row r="32" spans="1:9" ht="21">
      <c r="I32" s="16"/>
    </row>
  </sheetData>
  <mergeCells count="20">
    <mergeCell ref="C28:H28"/>
    <mergeCell ref="C29:H29"/>
    <mergeCell ref="A1:J5"/>
    <mergeCell ref="D13:H13"/>
    <mergeCell ref="D10:H10"/>
    <mergeCell ref="D20:H20"/>
    <mergeCell ref="D21:H21"/>
    <mergeCell ref="C16:C20"/>
    <mergeCell ref="C22:H23"/>
    <mergeCell ref="C25:I27"/>
    <mergeCell ref="R13:T13"/>
    <mergeCell ref="D16:H16"/>
    <mergeCell ref="D17:H17"/>
    <mergeCell ref="D18:H18"/>
    <mergeCell ref="D19:H19"/>
    <mergeCell ref="R10:T10"/>
    <mergeCell ref="D11:H11"/>
    <mergeCell ref="R11:T11"/>
    <mergeCell ref="D12:H12"/>
    <mergeCell ref="R12:T12"/>
  </mergeCells>
  <hyperlinks>
    <hyperlink ref="I28" location="'Plan de acción ppto 2025'!A1" display="VER" xr:uid="{5C1771FD-0109-496A-88AC-C750A371D38F}"/>
    <hyperlink ref="I29" location="'PLANES FUGA DECRETO 612 Y OTROS'!A1" display="VER" xr:uid="{625F1DA2-640E-4B39-947E-382D664CA207}"/>
  </hyperlink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8AAA0-30E5-499C-8096-BC86E87B1748}">
  <dimension ref="A1:Z60"/>
  <sheetViews>
    <sheetView topLeftCell="I1" zoomScale="85" zoomScaleNormal="85" workbookViewId="0">
      <selection activeCell="R54" sqref="R54"/>
    </sheetView>
  </sheetViews>
  <sheetFormatPr baseColWidth="10" defaultColWidth="11.5703125" defaultRowHeight="15.75"/>
  <cols>
    <col min="1" max="1" width="5.5703125" style="41" customWidth="1"/>
    <col min="2" max="2" width="72.42578125" style="6" customWidth="1"/>
    <col min="3" max="3" width="105.42578125" style="6" customWidth="1"/>
    <col min="4" max="4" width="39.42578125" style="9" customWidth="1"/>
    <col min="5" max="5" width="69.85546875" style="6" customWidth="1"/>
    <col min="6" max="6" width="11.5703125" style="6"/>
    <col min="7" max="7" width="59.42578125" style="42" customWidth="1"/>
    <col min="8" max="8" width="15.7109375" style="35" customWidth="1"/>
    <col min="9" max="9" width="29.42578125" style="6" customWidth="1"/>
    <col min="10" max="10" width="18.140625" style="41" customWidth="1"/>
    <col min="11" max="11" width="31" style="41" customWidth="1"/>
    <col min="12" max="12" width="5.28515625" style="43" customWidth="1"/>
    <col min="13" max="13" width="44.5703125" style="9" customWidth="1"/>
    <col min="14" max="14" width="21.140625" style="9" bestFit="1" customWidth="1"/>
    <col min="15" max="15" width="26.42578125" style="9" bestFit="1" customWidth="1"/>
    <col min="16" max="16" width="25.140625" style="6" bestFit="1" customWidth="1"/>
    <col min="17" max="17" width="24.5703125" style="35" bestFit="1" customWidth="1"/>
    <col min="18" max="18" width="33.7109375" style="6" bestFit="1" customWidth="1"/>
    <col min="19" max="19" width="24.5703125" style="6" bestFit="1" customWidth="1"/>
    <col min="20" max="20" width="33.7109375" style="6" bestFit="1" customWidth="1"/>
    <col min="21" max="21" width="24.5703125" style="6" bestFit="1" customWidth="1"/>
    <col min="22" max="22" width="33.7109375" style="6" bestFit="1" customWidth="1"/>
    <col min="23" max="23" width="24.5703125" style="6" bestFit="1" customWidth="1"/>
    <col min="24" max="24" width="33.7109375" style="6" bestFit="1" customWidth="1"/>
    <col min="25" max="25" width="80.7109375" style="6" customWidth="1"/>
    <col min="26" max="26" width="42.28515625" style="6" customWidth="1"/>
    <col min="27" max="16384" width="11.5703125" style="6"/>
  </cols>
  <sheetData>
    <row r="1" spans="1:26" customFormat="1" ht="28.15" customHeight="1">
      <c r="A1" s="93" t="s">
        <v>133</v>
      </c>
      <c r="B1" s="93"/>
      <c r="C1" s="93"/>
      <c r="D1" s="93"/>
      <c r="E1" s="93"/>
      <c r="F1" s="93"/>
      <c r="G1" s="93"/>
      <c r="H1" s="93"/>
      <c r="I1" s="93"/>
      <c r="J1" s="93"/>
      <c r="K1" s="93"/>
      <c r="L1" s="93"/>
      <c r="M1" s="93"/>
      <c r="N1" s="93"/>
      <c r="O1" s="93"/>
      <c r="P1" s="93"/>
      <c r="Q1" s="125"/>
    </row>
    <row r="2" spans="1:26" customFormat="1" ht="28.15" customHeight="1">
      <c r="A2" s="93"/>
      <c r="B2" s="93"/>
      <c r="C2" s="93"/>
      <c r="D2" s="93"/>
      <c r="E2" s="93"/>
      <c r="F2" s="93"/>
      <c r="G2" s="93"/>
      <c r="H2" s="93"/>
      <c r="I2" s="93"/>
      <c r="J2" s="93"/>
      <c r="K2" s="93"/>
      <c r="L2" s="93"/>
      <c r="M2" s="93"/>
      <c r="N2" s="93"/>
      <c r="O2" s="93"/>
      <c r="P2" s="93"/>
      <c r="Q2" s="86"/>
      <c r="R2" s="10"/>
      <c r="S2" s="10"/>
      <c r="T2" s="10"/>
      <c r="U2" s="10"/>
      <c r="V2" s="10"/>
      <c r="W2" s="10"/>
      <c r="X2" s="10"/>
      <c r="Y2" s="10"/>
    </row>
    <row r="3" spans="1:26" customFormat="1" ht="28.15" customHeight="1">
      <c r="A3" s="93"/>
      <c r="B3" s="93"/>
      <c r="C3" s="93"/>
      <c r="D3" s="93"/>
      <c r="E3" s="93"/>
      <c r="F3" s="93"/>
      <c r="G3" s="93"/>
      <c r="H3" s="93"/>
      <c r="I3" s="93"/>
      <c r="J3" s="93"/>
      <c r="K3" s="93"/>
      <c r="L3" s="93"/>
      <c r="M3" s="93"/>
      <c r="N3" s="93"/>
      <c r="O3" s="93"/>
      <c r="P3" s="93"/>
      <c r="Q3" s="86"/>
      <c r="R3" s="10"/>
      <c r="S3" s="10"/>
      <c r="T3" s="10"/>
      <c r="U3" s="10"/>
      <c r="V3" s="10"/>
      <c r="W3" s="10"/>
      <c r="X3" s="10"/>
      <c r="Y3" s="10"/>
    </row>
    <row r="4" spans="1:26" customFormat="1" ht="28.15" customHeight="1">
      <c r="A4" s="93"/>
      <c r="B4" s="93"/>
      <c r="C4" s="93"/>
      <c r="D4" s="93"/>
      <c r="E4" s="93"/>
      <c r="F4" s="93"/>
      <c r="G4" s="93"/>
      <c r="H4" s="93"/>
      <c r="I4" s="93"/>
      <c r="J4" s="93"/>
      <c r="K4" s="93"/>
      <c r="L4" s="93"/>
      <c r="M4" s="93"/>
      <c r="N4" s="93"/>
      <c r="O4" s="93"/>
      <c r="P4" s="93"/>
      <c r="Q4" s="86"/>
      <c r="R4" s="10"/>
      <c r="S4" s="10"/>
      <c r="T4" s="10"/>
      <c r="U4" s="10"/>
      <c r="V4" s="10"/>
      <c r="W4" s="10"/>
      <c r="X4" s="10"/>
      <c r="Y4" s="10"/>
    </row>
    <row r="5" spans="1:26" customFormat="1" ht="28.15" customHeight="1">
      <c r="A5" s="93"/>
      <c r="B5" s="93"/>
      <c r="C5" s="93"/>
      <c r="D5" s="93"/>
      <c r="E5" s="93"/>
      <c r="F5" s="93"/>
      <c r="G5" s="93"/>
      <c r="H5" s="93"/>
      <c r="I5" s="93"/>
      <c r="J5" s="93"/>
      <c r="K5" s="93"/>
      <c r="L5" s="93"/>
      <c r="M5" s="93"/>
      <c r="N5" s="93"/>
      <c r="O5" s="93"/>
      <c r="P5" s="93"/>
      <c r="Q5" s="125"/>
    </row>
    <row r="6" spans="1:26" ht="60.75" customHeight="1">
      <c r="A6" s="32"/>
      <c r="B6" s="3" t="s">
        <v>0</v>
      </c>
      <c r="C6" s="91" t="s">
        <v>29</v>
      </c>
      <c r="D6" s="91"/>
      <c r="E6" s="91"/>
      <c r="F6" s="91"/>
      <c r="G6" s="4"/>
      <c r="H6" s="33"/>
      <c r="I6" s="94" t="s">
        <v>92</v>
      </c>
      <c r="J6" s="91" t="s">
        <v>93</v>
      </c>
      <c r="K6" s="91"/>
      <c r="L6" s="97"/>
      <c r="M6" s="91"/>
      <c r="N6" s="91"/>
      <c r="O6" s="91"/>
      <c r="P6" s="91"/>
      <c r="Q6" s="90" t="s">
        <v>94</v>
      </c>
      <c r="R6" s="90"/>
      <c r="S6" s="90"/>
      <c r="T6" s="90"/>
      <c r="U6" s="90"/>
      <c r="V6" s="90"/>
      <c r="W6" s="90"/>
      <c r="X6" s="90"/>
      <c r="Y6" s="90"/>
      <c r="Z6" s="5"/>
    </row>
    <row r="7" spans="1:26" ht="18.75" customHeight="1">
      <c r="A7" s="32"/>
      <c r="C7" s="98"/>
      <c r="D7" s="98"/>
      <c r="E7" s="98"/>
      <c r="F7" s="98"/>
      <c r="G7" s="98"/>
      <c r="H7" s="33"/>
      <c r="I7" s="94"/>
      <c r="J7" s="90" t="s">
        <v>95</v>
      </c>
      <c r="K7" s="90"/>
      <c r="L7" s="97"/>
      <c r="M7" s="90"/>
      <c r="N7" s="90"/>
      <c r="O7" s="90"/>
      <c r="P7" s="90"/>
      <c r="Q7" s="90" t="s">
        <v>96</v>
      </c>
      <c r="R7" s="90"/>
      <c r="S7" s="90"/>
      <c r="T7" s="90"/>
      <c r="U7" s="90"/>
      <c r="V7" s="90"/>
      <c r="W7" s="90"/>
      <c r="X7" s="90"/>
      <c r="Y7" s="90"/>
      <c r="Z7" s="5"/>
    </row>
    <row r="8" spans="1:26" ht="61.15" customHeight="1">
      <c r="A8" s="32"/>
      <c r="B8" s="3" t="s">
        <v>1</v>
      </c>
      <c r="C8" s="90" t="s">
        <v>30</v>
      </c>
      <c r="D8" s="90"/>
      <c r="E8" s="90"/>
      <c r="F8" s="90"/>
      <c r="G8" s="7"/>
      <c r="H8" s="33"/>
      <c r="I8" s="94"/>
      <c r="J8" s="91" t="s">
        <v>97</v>
      </c>
      <c r="K8" s="91"/>
      <c r="L8" s="97"/>
      <c r="M8" s="91"/>
      <c r="N8" s="91"/>
      <c r="O8" s="91"/>
      <c r="P8" s="91"/>
      <c r="Q8" s="90" t="s">
        <v>98</v>
      </c>
      <c r="R8" s="90"/>
      <c r="S8" s="90"/>
      <c r="T8" s="90"/>
      <c r="U8" s="90"/>
      <c r="V8" s="90"/>
      <c r="W8" s="90"/>
      <c r="X8" s="90"/>
      <c r="Y8" s="90"/>
      <c r="Z8" s="5"/>
    </row>
    <row r="9" spans="1:26" ht="18.75" customHeight="1">
      <c r="A9" s="32"/>
      <c r="C9" s="98"/>
      <c r="D9" s="98"/>
      <c r="E9" s="98"/>
      <c r="F9" s="98"/>
      <c r="G9" s="98"/>
      <c r="H9" s="33"/>
      <c r="I9" s="94"/>
      <c r="J9" s="91" t="s">
        <v>99</v>
      </c>
      <c r="K9" s="91"/>
      <c r="L9" s="97"/>
      <c r="M9" s="91"/>
      <c r="N9" s="91"/>
      <c r="O9" s="91"/>
      <c r="P9" s="91"/>
      <c r="Q9" s="90" t="s">
        <v>100</v>
      </c>
      <c r="R9" s="90"/>
      <c r="S9" s="90"/>
      <c r="T9" s="90"/>
      <c r="U9" s="90"/>
      <c r="V9" s="90"/>
      <c r="W9" s="90"/>
      <c r="X9" s="90"/>
      <c r="Y9" s="90"/>
      <c r="Z9" s="5"/>
    </row>
    <row r="10" spans="1:26" ht="58.5" customHeight="1">
      <c r="A10" s="32"/>
      <c r="B10" s="3" t="s">
        <v>2</v>
      </c>
      <c r="C10" s="90" t="s">
        <v>31</v>
      </c>
      <c r="D10" s="90"/>
      <c r="E10" s="90"/>
      <c r="F10" s="90"/>
      <c r="G10" s="5"/>
      <c r="H10" s="33"/>
      <c r="I10" s="94"/>
      <c r="J10" s="91" t="s">
        <v>101</v>
      </c>
      <c r="K10" s="91"/>
      <c r="L10" s="97"/>
      <c r="M10" s="91"/>
      <c r="N10" s="91"/>
      <c r="O10" s="91"/>
      <c r="P10" s="91"/>
      <c r="Q10" s="90" t="s">
        <v>102</v>
      </c>
      <c r="R10" s="90"/>
      <c r="S10" s="90"/>
      <c r="T10" s="90"/>
      <c r="U10" s="90"/>
      <c r="V10" s="90"/>
      <c r="W10" s="90"/>
      <c r="X10" s="90"/>
      <c r="Y10" s="90"/>
      <c r="Z10" s="5"/>
    </row>
    <row r="11" spans="1:26" ht="18.75" customHeight="1">
      <c r="A11" s="32"/>
      <c r="D11" s="6"/>
      <c r="G11" s="5"/>
      <c r="H11" s="33"/>
      <c r="I11" s="94"/>
      <c r="J11" s="91" t="s">
        <v>103</v>
      </c>
      <c r="K11" s="91"/>
      <c r="L11" s="97"/>
      <c r="M11" s="91"/>
      <c r="N11" s="91"/>
      <c r="O11" s="91"/>
      <c r="P11" s="91"/>
      <c r="Q11" s="90" t="s">
        <v>104</v>
      </c>
      <c r="R11" s="90"/>
      <c r="S11" s="90"/>
      <c r="T11" s="90"/>
      <c r="U11" s="90"/>
      <c r="V11" s="90"/>
      <c r="W11" s="90"/>
      <c r="X11" s="90"/>
      <c r="Y11" s="90"/>
      <c r="Z11" s="5"/>
    </row>
    <row r="12" spans="1:26" ht="61.15" customHeight="1">
      <c r="A12" s="32"/>
      <c r="B12" s="3" t="s">
        <v>3</v>
      </c>
      <c r="C12" s="90" t="s">
        <v>32</v>
      </c>
      <c r="D12" s="90"/>
      <c r="E12" s="90"/>
      <c r="F12" s="90"/>
      <c r="G12" s="8"/>
      <c r="H12" s="33"/>
      <c r="I12" s="94"/>
      <c r="J12" s="91" t="s">
        <v>105</v>
      </c>
      <c r="K12" s="91"/>
      <c r="L12" s="97"/>
      <c r="M12" s="91"/>
      <c r="N12" s="91"/>
      <c r="O12" s="91"/>
      <c r="P12" s="91"/>
      <c r="Q12" s="90" t="s">
        <v>106</v>
      </c>
      <c r="R12" s="90"/>
      <c r="S12" s="90"/>
      <c r="T12" s="90"/>
      <c r="U12" s="90"/>
      <c r="V12" s="90"/>
      <c r="W12" s="90"/>
      <c r="X12" s="90"/>
      <c r="Y12" s="90"/>
      <c r="Z12" s="5"/>
    </row>
    <row r="13" spans="1:26" ht="18.75">
      <c r="A13" s="32"/>
      <c r="B13" s="3"/>
      <c r="C13" s="3"/>
      <c r="D13" s="36"/>
      <c r="E13" s="3"/>
      <c r="F13" s="4"/>
      <c r="G13" s="7"/>
      <c r="H13" s="37"/>
      <c r="I13" s="4"/>
      <c r="J13" s="38"/>
      <c r="K13" s="38"/>
      <c r="L13" s="39"/>
      <c r="M13" s="40"/>
      <c r="N13" s="40"/>
      <c r="O13" s="4"/>
      <c r="P13" s="4"/>
      <c r="Q13" s="37"/>
      <c r="R13" s="4"/>
      <c r="S13" s="4"/>
      <c r="T13" s="4"/>
      <c r="U13" s="4"/>
      <c r="V13" s="4"/>
    </row>
    <row r="14" spans="1:26" ht="15.75" customHeight="1">
      <c r="O14" s="6"/>
    </row>
    <row r="15" spans="1:26" s="37" customFormat="1" ht="31.9" customHeight="1">
      <c r="A15" s="99" t="s">
        <v>107</v>
      </c>
      <c r="B15" s="100"/>
      <c r="C15" s="101"/>
      <c r="D15" s="99" t="s">
        <v>108</v>
      </c>
      <c r="E15" s="100"/>
      <c r="F15" s="100" t="s">
        <v>182</v>
      </c>
      <c r="G15" s="100"/>
      <c r="H15" s="100"/>
      <c r="I15" s="101"/>
      <c r="J15" s="111" t="s">
        <v>109</v>
      </c>
      <c r="K15" s="111"/>
      <c r="L15" s="111"/>
      <c r="M15" s="111"/>
      <c r="N15" s="111"/>
      <c r="O15" s="111"/>
      <c r="P15" s="111"/>
      <c r="Q15" s="111"/>
      <c r="R15" s="111"/>
      <c r="S15" s="111"/>
      <c r="T15" s="111"/>
      <c r="U15" s="111"/>
      <c r="V15" s="111"/>
      <c r="W15" s="111"/>
      <c r="X15" s="111"/>
      <c r="Y15" s="106" t="s">
        <v>110</v>
      </c>
      <c r="Z15" s="106" t="s">
        <v>111</v>
      </c>
    </row>
    <row r="16" spans="1:26" s="38" customFormat="1" ht="30" customHeight="1">
      <c r="A16" s="87"/>
      <c r="B16" s="88"/>
      <c r="C16" s="102" t="s">
        <v>113</v>
      </c>
      <c r="D16" s="102" t="s">
        <v>114</v>
      </c>
      <c r="E16" s="102" t="s">
        <v>115</v>
      </c>
      <c r="F16" s="99" t="s">
        <v>116</v>
      </c>
      <c r="G16" s="100"/>
      <c r="H16" s="100"/>
      <c r="I16" s="101"/>
      <c r="J16" s="102" t="s">
        <v>117</v>
      </c>
      <c r="K16" s="102" t="s">
        <v>118</v>
      </c>
      <c r="L16" s="99" t="s">
        <v>171</v>
      </c>
      <c r="M16" s="101"/>
      <c r="N16" s="99" t="s">
        <v>119</v>
      </c>
      <c r="O16" s="100"/>
      <c r="P16" s="101"/>
      <c r="Q16" s="112" t="s">
        <v>169</v>
      </c>
      <c r="R16" s="113"/>
      <c r="S16" s="112" t="s">
        <v>166</v>
      </c>
      <c r="T16" s="113"/>
      <c r="U16" s="112" t="s">
        <v>167</v>
      </c>
      <c r="V16" s="113"/>
      <c r="W16" s="112" t="s">
        <v>168</v>
      </c>
      <c r="X16" s="113"/>
      <c r="Y16" s="107"/>
      <c r="Z16" s="107"/>
    </row>
    <row r="17" spans="1:26" s="34" customFormat="1" ht="37.9" customHeight="1">
      <c r="A17" s="89" t="s">
        <v>208</v>
      </c>
      <c r="B17" s="87" t="s">
        <v>112</v>
      </c>
      <c r="C17" s="103"/>
      <c r="D17" s="103"/>
      <c r="E17" s="103"/>
      <c r="F17" s="80" t="s">
        <v>117</v>
      </c>
      <c r="G17" s="80" t="s">
        <v>120</v>
      </c>
      <c r="H17" s="80" t="s">
        <v>121</v>
      </c>
      <c r="I17" s="80" t="s">
        <v>119</v>
      </c>
      <c r="J17" s="103"/>
      <c r="K17" s="103"/>
      <c r="L17" s="80" t="s">
        <v>117</v>
      </c>
      <c r="M17" s="80" t="s">
        <v>122</v>
      </c>
      <c r="N17" s="80" t="s">
        <v>123</v>
      </c>
      <c r="O17" s="80" t="s">
        <v>170</v>
      </c>
      <c r="P17" s="80" t="s">
        <v>124</v>
      </c>
      <c r="Q17" s="80" t="s">
        <v>125</v>
      </c>
      <c r="R17" s="80" t="s">
        <v>126</v>
      </c>
      <c r="S17" s="80" t="s">
        <v>125</v>
      </c>
      <c r="T17" s="80" t="s">
        <v>126</v>
      </c>
      <c r="U17" s="80" t="s">
        <v>125</v>
      </c>
      <c r="V17" s="80" t="s">
        <v>126</v>
      </c>
      <c r="W17" s="80" t="s">
        <v>125</v>
      </c>
      <c r="X17" s="80" t="s">
        <v>126</v>
      </c>
      <c r="Y17" s="108"/>
      <c r="Z17" s="108"/>
    </row>
    <row r="18" spans="1:26" s="34" customFormat="1" ht="94.5">
      <c r="A18" s="81">
        <v>1</v>
      </c>
      <c r="B18" s="49" t="s">
        <v>165</v>
      </c>
      <c r="C18" s="50" t="s">
        <v>196</v>
      </c>
      <c r="D18" s="50" t="s">
        <v>203</v>
      </c>
      <c r="E18" s="51" t="s">
        <v>204</v>
      </c>
      <c r="F18" s="81">
        <v>2077</v>
      </c>
      <c r="G18" s="50" t="s">
        <v>140</v>
      </c>
      <c r="H18" s="52">
        <v>300</v>
      </c>
      <c r="I18" s="50" t="s">
        <v>191</v>
      </c>
      <c r="J18" s="48">
        <v>7925</v>
      </c>
      <c r="K18" s="49" t="s">
        <v>134</v>
      </c>
      <c r="L18" s="48">
        <v>1</v>
      </c>
      <c r="M18" s="51" t="s">
        <v>210</v>
      </c>
      <c r="N18" s="52" t="s">
        <v>127</v>
      </c>
      <c r="O18" s="83">
        <v>150</v>
      </c>
      <c r="P18" s="52" t="s">
        <v>172</v>
      </c>
      <c r="Q18" s="133">
        <v>26</v>
      </c>
      <c r="R18" s="53">
        <f>+Q18/O18</f>
        <v>0.17333333333333334</v>
      </c>
      <c r="S18" s="52"/>
      <c r="T18" s="53">
        <f>+S18/O18</f>
        <v>0</v>
      </c>
      <c r="U18" s="54"/>
      <c r="V18" s="53">
        <f>+U18/O18</f>
        <v>0</v>
      </c>
      <c r="W18" s="55"/>
      <c r="X18" s="56">
        <f t="shared" ref="X18:X52" si="0">+W18/O18</f>
        <v>0</v>
      </c>
      <c r="Y18" s="57"/>
      <c r="Z18" s="104">
        <f>AVERAGE(X18:X53)</f>
        <v>0</v>
      </c>
    </row>
    <row r="19" spans="1:26" s="34" customFormat="1" ht="94.5">
      <c r="A19" s="81">
        <v>1</v>
      </c>
      <c r="B19" s="49" t="s">
        <v>165</v>
      </c>
      <c r="C19" s="50" t="s">
        <v>196</v>
      </c>
      <c r="D19" s="50" t="s">
        <v>203</v>
      </c>
      <c r="E19" s="51" t="s">
        <v>204</v>
      </c>
      <c r="F19" s="81">
        <v>2077</v>
      </c>
      <c r="G19" s="50" t="s">
        <v>140</v>
      </c>
      <c r="H19" s="52">
        <v>300</v>
      </c>
      <c r="I19" s="50" t="s">
        <v>191</v>
      </c>
      <c r="J19" s="48">
        <v>7925</v>
      </c>
      <c r="K19" s="49" t="s">
        <v>134</v>
      </c>
      <c r="L19" s="48">
        <v>1</v>
      </c>
      <c r="M19" s="51" t="s">
        <v>210</v>
      </c>
      <c r="N19" s="52" t="s">
        <v>181</v>
      </c>
      <c r="O19" s="84">
        <v>1230526000</v>
      </c>
      <c r="P19" s="52" t="s">
        <v>128</v>
      </c>
      <c r="Q19" s="127">
        <v>534382900</v>
      </c>
      <c r="R19" s="53">
        <f t="shared" ref="R19:R53" si="1">+Q19/O19</f>
        <v>0.43427192924001606</v>
      </c>
      <c r="S19" s="52"/>
      <c r="T19" s="53">
        <f t="shared" ref="T19:T53" si="2">+S19/O19</f>
        <v>0</v>
      </c>
      <c r="U19" s="54"/>
      <c r="V19" s="53">
        <f t="shared" ref="V19:V53" si="3">+U19/O19</f>
        <v>0</v>
      </c>
      <c r="W19" s="55"/>
      <c r="X19" s="56">
        <f t="shared" si="0"/>
        <v>0</v>
      </c>
      <c r="Y19" s="57"/>
      <c r="Z19" s="105"/>
    </row>
    <row r="20" spans="1:26" s="34" customFormat="1" ht="94.5">
      <c r="A20" s="81">
        <v>1</v>
      </c>
      <c r="B20" s="49" t="s">
        <v>165</v>
      </c>
      <c r="C20" s="50" t="s">
        <v>196</v>
      </c>
      <c r="D20" s="50" t="s">
        <v>203</v>
      </c>
      <c r="E20" s="51" t="s">
        <v>204</v>
      </c>
      <c r="F20" s="81">
        <v>2076</v>
      </c>
      <c r="G20" s="50" t="s">
        <v>141</v>
      </c>
      <c r="H20" s="52">
        <v>78</v>
      </c>
      <c r="I20" s="50" t="s">
        <v>190</v>
      </c>
      <c r="J20" s="48">
        <v>7925</v>
      </c>
      <c r="K20" s="49" t="s">
        <v>134</v>
      </c>
      <c r="L20" s="48">
        <v>2</v>
      </c>
      <c r="M20" s="51" t="s">
        <v>211</v>
      </c>
      <c r="N20" s="52" t="s">
        <v>127</v>
      </c>
      <c r="O20" s="83">
        <v>51</v>
      </c>
      <c r="P20" s="52" t="s">
        <v>173</v>
      </c>
      <c r="Q20" s="132">
        <v>9</v>
      </c>
      <c r="R20" s="53">
        <f t="shared" si="1"/>
        <v>0.17647058823529413</v>
      </c>
      <c r="S20" s="58"/>
      <c r="T20" s="53">
        <f t="shared" si="2"/>
        <v>0</v>
      </c>
      <c r="U20" s="59"/>
      <c r="V20" s="53">
        <f t="shared" si="3"/>
        <v>0</v>
      </c>
      <c r="W20" s="60"/>
      <c r="X20" s="56">
        <f t="shared" si="0"/>
        <v>0</v>
      </c>
      <c r="Y20" s="57"/>
      <c r="Z20" s="105"/>
    </row>
    <row r="21" spans="1:26" s="34" customFormat="1" ht="94.5">
      <c r="A21" s="81">
        <v>1</v>
      </c>
      <c r="B21" s="49" t="s">
        <v>165</v>
      </c>
      <c r="C21" s="50" t="s">
        <v>196</v>
      </c>
      <c r="D21" s="50" t="s">
        <v>203</v>
      </c>
      <c r="E21" s="51" t="s">
        <v>204</v>
      </c>
      <c r="F21" s="81">
        <v>2076</v>
      </c>
      <c r="G21" s="50" t="s">
        <v>141</v>
      </c>
      <c r="H21" s="52">
        <v>78</v>
      </c>
      <c r="I21" s="50" t="s">
        <v>190</v>
      </c>
      <c r="J21" s="48">
        <v>7925</v>
      </c>
      <c r="K21" s="49" t="s">
        <v>134</v>
      </c>
      <c r="L21" s="48">
        <v>2</v>
      </c>
      <c r="M21" s="51" t="s">
        <v>211</v>
      </c>
      <c r="N21" s="52" t="s">
        <v>181</v>
      </c>
      <c r="O21" s="84">
        <v>789030000</v>
      </c>
      <c r="P21" s="52" t="s">
        <v>128</v>
      </c>
      <c r="Q21" s="127">
        <v>425279600</v>
      </c>
      <c r="R21" s="53">
        <f t="shared" si="1"/>
        <v>0.53899040594147241</v>
      </c>
      <c r="S21" s="58"/>
      <c r="T21" s="53">
        <f t="shared" si="2"/>
        <v>0</v>
      </c>
      <c r="U21" s="59"/>
      <c r="V21" s="53">
        <f t="shared" si="3"/>
        <v>0</v>
      </c>
      <c r="W21" s="60"/>
      <c r="X21" s="56">
        <f t="shared" si="0"/>
        <v>0</v>
      </c>
      <c r="Y21" s="57"/>
      <c r="Z21" s="105"/>
    </row>
    <row r="22" spans="1:26" s="34" customFormat="1" ht="126">
      <c r="A22" s="81">
        <v>1</v>
      </c>
      <c r="B22" s="49" t="s">
        <v>165</v>
      </c>
      <c r="C22" s="50" t="s">
        <v>196</v>
      </c>
      <c r="D22" s="50" t="s">
        <v>203</v>
      </c>
      <c r="E22" s="51" t="s">
        <v>204</v>
      </c>
      <c r="F22" s="81">
        <v>2073</v>
      </c>
      <c r="G22" s="50" t="s">
        <v>142</v>
      </c>
      <c r="H22" s="52">
        <v>18</v>
      </c>
      <c r="I22" s="50" t="s">
        <v>189</v>
      </c>
      <c r="J22" s="48">
        <v>7925</v>
      </c>
      <c r="K22" s="49" t="s">
        <v>134</v>
      </c>
      <c r="L22" s="48">
        <v>3</v>
      </c>
      <c r="M22" s="51" t="s">
        <v>150</v>
      </c>
      <c r="N22" s="52" t="s">
        <v>127</v>
      </c>
      <c r="O22" s="85">
        <v>1</v>
      </c>
      <c r="P22" s="52" t="s">
        <v>174</v>
      </c>
      <c r="Q22" s="131">
        <v>0.38800000000000001</v>
      </c>
      <c r="R22" s="53">
        <f t="shared" si="1"/>
        <v>0.38800000000000001</v>
      </c>
      <c r="S22" s="52"/>
      <c r="T22" s="53">
        <f t="shared" si="2"/>
        <v>0</v>
      </c>
      <c r="U22" s="52"/>
      <c r="V22" s="53">
        <f t="shared" si="3"/>
        <v>0</v>
      </c>
      <c r="W22" s="55"/>
      <c r="X22" s="56">
        <f t="shared" si="0"/>
        <v>0</v>
      </c>
      <c r="Y22" s="57"/>
      <c r="Z22" s="105"/>
    </row>
    <row r="23" spans="1:26" s="34" customFormat="1" ht="126">
      <c r="A23" s="81">
        <v>1</v>
      </c>
      <c r="B23" s="49" t="s">
        <v>165</v>
      </c>
      <c r="C23" s="50" t="s">
        <v>196</v>
      </c>
      <c r="D23" s="50" t="s">
        <v>203</v>
      </c>
      <c r="E23" s="51" t="s">
        <v>204</v>
      </c>
      <c r="F23" s="81">
        <v>2073</v>
      </c>
      <c r="G23" s="50" t="s">
        <v>142</v>
      </c>
      <c r="H23" s="52">
        <v>18</v>
      </c>
      <c r="I23" s="50" t="s">
        <v>189</v>
      </c>
      <c r="J23" s="48">
        <v>7925</v>
      </c>
      <c r="K23" s="49" t="s">
        <v>134</v>
      </c>
      <c r="L23" s="48">
        <v>3</v>
      </c>
      <c r="M23" s="51" t="s">
        <v>150</v>
      </c>
      <c r="N23" s="52" t="s">
        <v>181</v>
      </c>
      <c r="O23" s="84">
        <v>1000230000</v>
      </c>
      <c r="P23" s="52" t="s">
        <v>128</v>
      </c>
      <c r="Q23" s="127">
        <v>349878650</v>
      </c>
      <c r="R23" s="53">
        <f t="shared" si="1"/>
        <v>0.34979819641482457</v>
      </c>
      <c r="S23" s="52"/>
      <c r="T23" s="53">
        <f t="shared" si="2"/>
        <v>0</v>
      </c>
      <c r="U23" s="52"/>
      <c r="V23" s="53">
        <f t="shared" si="3"/>
        <v>0</v>
      </c>
      <c r="W23" s="55"/>
      <c r="X23" s="56">
        <f t="shared" si="0"/>
        <v>0</v>
      </c>
      <c r="Y23" s="57"/>
      <c r="Z23" s="105"/>
    </row>
    <row r="24" spans="1:26" s="34" customFormat="1" ht="126">
      <c r="A24" s="81">
        <v>1</v>
      </c>
      <c r="B24" s="49" t="s">
        <v>165</v>
      </c>
      <c r="C24" s="50" t="s">
        <v>196</v>
      </c>
      <c r="D24" s="50" t="s">
        <v>203</v>
      </c>
      <c r="E24" s="51" t="s">
        <v>204</v>
      </c>
      <c r="F24" s="81">
        <v>2074</v>
      </c>
      <c r="G24" s="50" t="s">
        <v>142</v>
      </c>
      <c r="H24" s="52">
        <v>18</v>
      </c>
      <c r="I24" s="50" t="s">
        <v>189</v>
      </c>
      <c r="J24" s="48">
        <v>7926</v>
      </c>
      <c r="K24" s="49" t="s">
        <v>135</v>
      </c>
      <c r="L24" s="48">
        <v>2</v>
      </c>
      <c r="M24" s="51" t="s">
        <v>150</v>
      </c>
      <c r="N24" s="52" t="s">
        <v>127</v>
      </c>
      <c r="O24" s="85">
        <v>1</v>
      </c>
      <c r="P24" s="52" t="s">
        <v>174</v>
      </c>
      <c r="Q24" s="134">
        <v>0.38890000000000002</v>
      </c>
      <c r="R24" s="53">
        <f t="shared" si="1"/>
        <v>0.38890000000000002</v>
      </c>
      <c r="S24" s="61"/>
      <c r="T24" s="53">
        <f t="shared" si="2"/>
        <v>0</v>
      </c>
      <c r="U24" s="62"/>
      <c r="V24" s="53">
        <f t="shared" si="3"/>
        <v>0</v>
      </c>
      <c r="W24" s="60"/>
      <c r="X24" s="56">
        <f t="shared" si="0"/>
        <v>0</v>
      </c>
      <c r="Y24" s="57"/>
      <c r="Z24" s="105"/>
    </row>
    <row r="25" spans="1:26" s="34" customFormat="1" ht="126">
      <c r="A25" s="81">
        <v>1</v>
      </c>
      <c r="B25" s="49" t="s">
        <v>165</v>
      </c>
      <c r="C25" s="50" t="s">
        <v>196</v>
      </c>
      <c r="D25" s="50" t="s">
        <v>203</v>
      </c>
      <c r="E25" s="51" t="s">
        <v>204</v>
      </c>
      <c r="F25" s="81">
        <v>2074</v>
      </c>
      <c r="G25" s="50" t="s">
        <v>142</v>
      </c>
      <c r="H25" s="52">
        <v>18</v>
      </c>
      <c r="I25" s="50" t="s">
        <v>189</v>
      </c>
      <c r="J25" s="48">
        <v>7926</v>
      </c>
      <c r="K25" s="49" t="s">
        <v>135</v>
      </c>
      <c r="L25" s="48">
        <v>2</v>
      </c>
      <c r="M25" s="51" t="s">
        <v>150</v>
      </c>
      <c r="N25" s="52" t="s">
        <v>181</v>
      </c>
      <c r="O25" s="84">
        <v>1680227000</v>
      </c>
      <c r="P25" s="52" t="s">
        <v>128</v>
      </c>
      <c r="Q25" s="127">
        <v>651560550</v>
      </c>
      <c r="R25" s="53">
        <f t="shared" si="1"/>
        <v>0.38778126407919883</v>
      </c>
      <c r="S25" s="61"/>
      <c r="T25" s="53">
        <f t="shared" si="2"/>
        <v>0</v>
      </c>
      <c r="U25" s="62"/>
      <c r="V25" s="53">
        <f t="shared" si="3"/>
        <v>0</v>
      </c>
      <c r="W25" s="60"/>
      <c r="X25" s="56">
        <f t="shared" si="0"/>
        <v>0</v>
      </c>
      <c r="Y25" s="57"/>
      <c r="Z25" s="105"/>
    </row>
    <row r="26" spans="1:26" s="34" customFormat="1" ht="78.75">
      <c r="A26" s="81">
        <v>2</v>
      </c>
      <c r="B26" s="49" t="s">
        <v>164</v>
      </c>
      <c r="C26" s="50" t="s">
        <v>196</v>
      </c>
      <c r="D26" s="50" t="s">
        <v>203</v>
      </c>
      <c r="E26" s="51" t="s">
        <v>205</v>
      </c>
      <c r="F26" s="81">
        <v>2068</v>
      </c>
      <c r="G26" s="50" t="s">
        <v>143</v>
      </c>
      <c r="H26" s="52">
        <v>850</v>
      </c>
      <c r="I26" s="50" t="s">
        <v>185</v>
      </c>
      <c r="J26" s="48">
        <v>7926</v>
      </c>
      <c r="K26" s="49" t="s">
        <v>135</v>
      </c>
      <c r="L26" s="48">
        <v>1</v>
      </c>
      <c r="M26" s="51" t="s">
        <v>151</v>
      </c>
      <c r="N26" s="52" t="s">
        <v>127</v>
      </c>
      <c r="O26" s="129">
        <v>243</v>
      </c>
      <c r="P26" s="52" t="s">
        <v>172</v>
      </c>
      <c r="Q26" s="130">
        <v>45</v>
      </c>
      <c r="R26" s="53">
        <f t="shared" si="1"/>
        <v>0.18518518518518517</v>
      </c>
      <c r="S26" s="63"/>
      <c r="T26" s="53">
        <f t="shared" si="2"/>
        <v>0</v>
      </c>
      <c r="U26" s="64"/>
      <c r="V26" s="53">
        <f t="shared" si="3"/>
        <v>0</v>
      </c>
      <c r="W26" s="55"/>
      <c r="X26" s="56">
        <f t="shared" si="0"/>
        <v>0</v>
      </c>
      <c r="Y26" s="57"/>
      <c r="Z26" s="105"/>
    </row>
    <row r="27" spans="1:26" s="34" customFormat="1" ht="78.75">
      <c r="A27" s="81">
        <v>2</v>
      </c>
      <c r="B27" s="49" t="s">
        <v>164</v>
      </c>
      <c r="C27" s="50" t="s">
        <v>196</v>
      </c>
      <c r="D27" s="50" t="s">
        <v>203</v>
      </c>
      <c r="E27" s="51" t="s">
        <v>205</v>
      </c>
      <c r="F27" s="81">
        <v>2068</v>
      </c>
      <c r="G27" s="50" t="s">
        <v>143</v>
      </c>
      <c r="H27" s="52">
        <v>850</v>
      </c>
      <c r="I27" s="50" t="s">
        <v>185</v>
      </c>
      <c r="J27" s="48">
        <v>7926</v>
      </c>
      <c r="K27" s="49" t="s">
        <v>135</v>
      </c>
      <c r="L27" s="48">
        <v>1</v>
      </c>
      <c r="M27" s="51" t="s">
        <v>151</v>
      </c>
      <c r="N27" s="52" t="s">
        <v>181</v>
      </c>
      <c r="O27" s="84">
        <v>2082826000</v>
      </c>
      <c r="P27" s="52" t="s">
        <v>128</v>
      </c>
      <c r="Q27" s="127">
        <v>1395605815</v>
      </c>
      <c r="R27" s="53">
        <f t="shared" si="1"/>
        <v>0.6700539627410067</v>
      </c>
      <c r="S27" s="63"/>
      <c r="T27" s="53">
        <f t="shared" si="2"/>
        <v>0</v>
      </c>
      <c r="U27" s="64"/>
      <c r="V27" s="53">
        <f t="shared" si="3"/>
        <v>0</v>
      </c>
      <c r="W27" s="55"/>
      <c r="X27" s="56">
        <f t="shared" si="0"/>
        <v>0</v>
      </c>
      <c r="Y27" s="57"/>
      <c r="Z27" s="105"/>
    </row>
    <row r="28" spans="1:26" s="34" customFormat="1" ht="94.5">
      <c r="A28" s="81">
        <v>3</v>
      </c>
      <c r="B28" s="49" t="s">
        <v>209</v>
      </c>
      <c r="C28" s="50" t="s">
        <v>198</v>
      </c>
      <c r="D28" s="50" t="s">
        <v>203</v>
      </c>
      <c r="E28" s="51" t="s">
        <v>204</v>
      </c>
      <c r="F28" s="81">
        <v>2071</v>
      </c>
      <c r="G28" s="50" t="s">
        <v>144</v>
      </c>
      <c r="H28" s="52">
        <v>717</v>
      </c>
      <c r="I28" s="50" t="s">
        <v>187</v>
      </c>
      <c r="J28" s="48">
        <v>7926</v>
      </c>
      <c r="K28" s="49" t="s">
        <v>135</v>
      </c>
      <c r="L28" s="48">
        <v>3</v>
      </c>
      <c r="M28" s="51" t="s">
        <v>152</v>
      </c>
      <c r="N28" s="52" t="s">
        <v>127</v>
      </c>
      <c r="O28" s="129">
        <v>1</v>
      </c>
      <c r="P28" s="52" t="s">
        <v>178</v>
      </c>
      <c r="Q28" s="130">
        <v>0.18</v>
      </c>
      <c r="R28" s="53">
        <f t="shared" si="1"/>
        <v>0.18</v>
      </c>
      <c r="S28" s="61"/>
      <c r="T28" s="53">
        <f t="shared" si="2"/>
        <v>0</v>
      </c>
      <c r="U28" s="62"/>
      <c r="V28" s="53">
        <f t="shared" si="3"/>
        <v>0</v>
      </c>
      <c r="W28" s="60"/>
      <c r="X28" s="56">
        <f t="shared" si="0"/>
        <v>0</v>
      </c>
      <c r="Y28" s="57"/>
      <c r="Z28" s="105"/>
    </row>
    <row r="29" spans="1:26" s="34" customFormat="1" ht="94.5">
      <c r="A29" s="81">
        <v>3</v>
      </c>
      <c r="B29" s="49" t="s">
        <v>209</v>
      </c>
      <c r="C29" s="50" t="s">
        <v>198</v>
      </c>
      <c r="D29" s="50" t="s">
        <v>203</v>
      </c>
      <c r="E29" s="51" t="s">
        <v>204</v>
      </c>
      <c r="F29" s="81">
        <v>2071</v>
      </c>
      <c r="G29" s="50" t="s">
        <v>144</v>
      </c>
      <c r="H29" s="52">
        <v>717</v>
      </c>
      <c r="I29" s="50" t="s">
        <v>187</v>
      </c>
      <c r="J29" s="48">
        <v>7926</v>
      </c>
      <c r="K29" s="49" t="s">
        <v>135</v>
      </c>
      <c r="L29" s="48">
        <v>3</v>
      </c>
      <c r="M29" s="51" t="s">
        <v>152</v>
      </c>
      <c r="N29" s="52" t="s">
        <v>181</v>
      </c>
      <c r="O29" s="84">
        <v>221336000</v>
      </c>
      <c r="P29" s="52" t="s">
        <v>128</v>
      </c>
      <c r="Q29" s="127">
        <v>218762500</v>
      </c>
      <c r="R29" s="53">
        <f t="shared" si="1"/>
        <v>0.98837288104962595</v>
      </c>
      <c r="S29" s="61"/>
      <c r="T29" s="53">
        <f t="shared" si="2"/>
        <v>0</v>
      </c>
      <c r="U29" s="62"/>
      <c r="V29" s="53">
        <f t="shared" si="3"/>
        <v>0</v>
      </c>
      <c r="W29" s="60"/>
      <c r="X29" s="56">
        <f t="shared" si="0"/>
        <v>0</v>
      </c>
      <c r="Y29" s="57"/>
      <c r="Z29" s="105"/>
    </row>
    <row r="30" spans="1:26" s="34" customFormat="1" ht="94.5">
      <c r="A30" s="81">
        <v>3</v>
      </c>
      <c r="B30" s="49" t="s">
        <v>209</v>
      </c>
      <c r="C30" s="50" t="s">
        <v>198</v>
      </c>
      <c r="D30" s="50" t="s">
        <v>203</v>
      </c>
      <c r="E30" s="51" t="s">
        <v>204</v>
      </c>
      <c r="F30" s="82">
        <v>2072</v>
      </c>
      <c r="G30" s="65" t="s">
        <v>144</v>
      </c>
      <c r="H30" s="52">
        <v>717</v>
      </c>
      <c r="I30" s="50" t="s">
        <v>187</v>
      </c>
      <c r="J30" s="48">
        <v>7926</v>
      </c>
      <c r="K30" s="49" t="s">
        <v>135</v>
      </c>
      <c r="L30" s="48">
        <v>4</v>
      </c>
      <c r="M30" s="51" t="s">
        <v>153</v>
      </c>
      <c r="N30" s="52" t="s">
        <v>127</v>
      </c>
      <c r="O30" s="129">
        <v>195</v>
      </c>
      <c r="P30" s="52" t="s">
        <v>177</v>
      </c>
      <c r="Q30" s="130">
        <v>0</v>
      </c>
      <c r="R30" s="53">
        <f t="shared" si="1"/>
        <v>0</v>
      </c>
      <c r="S30" s="52"/>
      <c r="T30" s="53">
        <f t="shared" si="2"/>
        <v>0</v>
      </c>
      <c r="U30" s="52"/>
      <c r="V30" s="53">
        <f t="shared" si="3"/>
        <v>0</v>
      </c>
      <c r="W30" s="55"/>
      <c r="X30" s="56">
        <f t="shared" si="0"/>
        <v>0</v>
      </c>
      <c r="Y30" s="57"/>
      <c r="Z30" s="105"/>
    </row>
    <row r="31" spans="1:26" s="34" customFormat="1" ht="94.5">
      <c r="A31" s="81">
        <v>3</v>
      </c>
      <c r="B31" s="49" t="s">
        <v>209</v>
      </c>
      <c r="C31" s="50" t="s">
        <v>198</v>
      </c>
      <c r="D31" s="50" t="s">
        <v>203</v>
      </c>
      <c r="E31" s="51" t="s">
        <v>204</v>
      </c>
      <c r="F31" s="82">
        <v>2072</v>
      </c>
      <c r="G31" s="65" t="s">
        <v>144</v>
      </c>
      <c r="H31" s="52">
        <v>717</v>
      </c>
      <c r="I31" s="50" t="s">
        <v>187</v>
      </c>
      <c r="J31" s="48">
        <v>7926</v>
      </c>
      <c r="K31" s="49" t="s">
        <v>135</v>
      </c>
      <c r="L31" s="48">
        <v>4</v>
      </c>
      <c r="M31" s="51" t="s">
        <v>153</v>
      </c>
      <c r="N31" s="52" t="s">
        <v>181</v>
      </c>
      <c r="O31" s="84">
        <v>1727500000</v>
      </c>
      <c r="P31" s="52" t="s">
        <v>128</v>
      </c>
      <c r="Q31" s="127">
        <v>0</v>
      </c>
      <c r="R31" s="53">
        <f t="shared" si="1"/>
        <v>0</v>
      </c>
      <c r="S31" s="52"/>
      <c r="T31" s="53">
        <f t="shared" si="2"/>
        <v>0</v>
      </c>
      <c r="U31" s="52"/>
      <c r="V31" s="53">
        <f t="shared" si="3"/>
        <v>0</v>
      </c>
      <c r="W31" s="55"/>
      <c r="X31" s="56">
        <f t="shared" si="0"/>
        <v>0</v>
      </c>
      <c r="Y31" s="57"/>
      <c r="Z31" s="105"/>
    </row>
    <row r="32" spans="1:26" s="34" customFormat="1" ht="94.5" customHeight="1">
      <c r="A32" s="81">
        <v>2</v>
      </c>
      <c r="B32" s="49" t="s">
        <v>164</v>
      </c>
      <c r="C32" s="50" t="s">
        <v>196</v>
      </c>
      <c r="D32" s="50" t="s">
        <v>203</v>
      </c>
      <c r="E32" s="50" t="s">
        <v>204</v>
      </c>
      <c r="F32" s="82">
        <v>2135</v>
      </c>
      <c r="G32" s="65" t="s">
        <v>145</v>
      </c>
      <c r="H32" s="52">
        <v>1</v>
      </c>
      <c r="I32" s="50" t="s">
        <v>183</v>
      </c>
      <c r="J32" s="48">
        <v>7924</v>
      </c>
      <c r="K32" s="49" t="s">
        <v>136</v>
      </c>
      <c r="L32" s="48">
        <v>1</v>
      </c>
      <c r="M32" s="51" t="s">
        <v>212</v>
      </c>
      <c r="N32" s="52" t="s">
        <v>127</v>
      </c>
      <c r="O32" s="129">
        <v>10</v>
      </c>
      <c r="P32" s="52" t="s">
        <v>172</v>
      </c>
      <c r="Q32" s="130">
        <v>2</v>
      </c>
      <c r="R32" s="53">
        <f t="shared" si="1"/>
        <v>0.2</v>
      </c>
      <c r="S32" s="61"/>
      <c r="T32" s="53">
        <f t="shared" si="2"/>
        <v>0</v>
      </c>
      <c r="U32" s="62"/>
      <c r="V32" s="53">
        <f t="shared" si="3"/>
        <v>0</v>
      </c>
      <c r="W32" s="60"/>
      <c r="X32" s="56">
        <f t="shared" si="0"/>
        <v>0</v>
      </c>
      <c r="Y32" s="57"/>
      <c r="Z32" s="105"/>
    </row>
    <row r="33" spans="1:26" s="34" customFormat="1" ht="63">
      <c r="A33" s="81">
        <v>2</v>
      </c>
      <c r="B33" s="49" t="s">
        <v>164</v>
      </c>
      <c r="C33" s="50" t="s">
        <v>196</v>
      </c>
      <c r="D33" s="50" t="s">
        <v>203</v>
      </c>
      <c r="E33" s="50" t="s">
        <v>204</v>
      </c>
      <c r="F33" s="82">
        <v>2135</v>
      </c>
      <c r="G33" s="65" t="s">
        <v>145</v>
      </c>
      <c r="H33" s="52">
        <v>1</v>
      </c>
      <c r="I33" s="50" t="s">
        <v>183</v>
      </c>
      <c r="J33" s="48">
        <v>7924</v>
      </c>
      <c r="K33" s="49" t="s">
        <v>136</v>
      </c>
      <c r="L33" s="48">
        <v>1</v>
      </c>
      <c r="M33" s="51" t="s">
        <v>212</v>
      </c>
      <c r="N33" s="52" t="s">
        <v>181</v>
      </c>
      <c r="O33" s="84">
        <v>1088147000</v>
      </c>
      <c r="P33" s="52" t="s">
        <v>128</v>
      </c>
      <c r="Q33" s="127">
        <v>241579910</v>
      </c>
      <c r="R33" s="53">
        <f t="shared" si="1"/>
        <v>0.22201036257049828</v>
      </c>
      <c r="S33" s="61"/>
      <c r="T33" s="53">
        <f t="shared" si="2"/>
        <v>0</v>
      </c>
      <c r="U33" s="62"/>
      <c r="V33" s="53">
        <f t="shared" si="3"/>
        <v>0</v>
      </c>
      <c r="W33" s="60"/>
      <c r="X33" s="56">
        <f t="shared" si="0"/>
        <v>0</v>
      </c>
      <c r="Y33" s="57"/>
      <c r="Z33" s="105"/>
    </row>
    <row r="34" spans="1:26" s="34" customFormat="1" ht="94.5">
      <c r="A34" s="81">
        <v>2</v>
      </c>
      <c r="B34" s="49" t="s">
        <v>164</v>
      </c>
      <c r="C34" s="50" t="s">
        <v>196</v>
      </c>
      <c r="D34" s="50" t="s">
        <v>206</v>
      </c>
      <c r="E34" s="50" t="s">
        <v>207</v>
      </c>
      <c r="F34" s="82">
        <v>2146</v>
      </c>
      <c r="G34" s="65" t="s">
        <v>146</v>
      </c>
      <c r="H34" s="52">
        <v>400</v>
      </c>
      <c r="I34" s="50" t="s">
        <v>192</v>
      </c>
      <c r="J34" s="48">
        <v>7924</v>
      </c>
      <c r="K34" s="49" t="s">
        <v>136</v>
      </c>
      <c r="L34" s="48">
        <v>2</v>
      </c>
      <c r="M34" s="51" t="s">
        <v>213</v>
      </c>
      <c r="N34" s="52" t="s">
        <v>127</v>
      </c>
      <c r="O34" s="129">
        <v>71</v>
      </c>
      <c r="P34" s="52" t="s">
        <v>176</v>
      </c>
      <c r="Q34" s="130">
        <v>14</v>
      </c>
      <c r="R34" s="53">
        <f t="shared" si="1"/>
        <v>0.19718309859154928</v>
      </c>
      <c r="S34" s="52"/>
      <c r="T34" s="53">
        <f t="shared" si="2"/>
        <v>0</v>
      </c>
      <c r="U34" s="52"/>
      <c r="V34" s="53">
        <f t="shared" si="3"/>
        <v>0</v>
      </c>
      <c r="W34" s="55"/>
      <c r="X34" s="56">
        <f t="shared" si="0"/>
        <v>0</v>
      </c>
      <c r="Y34" s="57"/>
      <c r="Z34" s="105"/>
    </row>
    <row r="35" spans="1:26" s="34" customFormat="1" ht="94.5">
      <c r="A35" s="81">
        <v>2</v>
      </c>
      <c r="B35" s="49" t="s">
        <v>164</v>
      </c>
      <c r="C35" s="50" t="s">
        <v>196</v>
      </c>
      <c r="D35" s="50" t="s">
        <v>206</v>
      </c>
      <c r="E35" s="50" t="s">
        <v>207</v>
      </c>
      <c r="F35" s="82">
        <v>2146</v>
      </c>
      <c r="G35" s="65" t="s">
        <v>146</v>
      </c>
      <c r="H35" s="52">
        <v>400</v>
      </c>
      <c r="I35" s="50" t="s">
        <v>192</v>
      </c>
      <c r="J35" s="48">
        <v>7924</v>
      </c>
      <c r="K35" s="49" t="s">
        <v>136</v>
      </c>
      <c r="L35" s="48">
        <v>2</v>
      </c>
      <c r="M35" s="51" t="s">
        <v>213</v>
      </c>
      <c r="N35" s="52" t="s">
        <v>181</v>
      </c>
      <c r="O35" s="84">
        <v>1754671500</v>
      </c>
      <c r="P35" s="52" t="s">
        <v>128</v>
      </c>
      <c r="Q35" s="127">
        <v>318934150</v>
      </c>
      <c r="R35" s="53">
        <f t="shared" si="1"/>
        <v>0.18176288268202909</v>
      </c>
      <c r="S35" s="52"/>
      <c r="T35" s="53">
        <f t="shared" si="2"/>
        <v>0</v>
      </c>
      <c r="U35" s="52"/>
      <c r="V35" s="53">
        <f t="shared" si="3"/>
        <v>0</v>
      </c>
      <c r="W35" s="55"/>
      <c r="X35" s="56">
        <f t="shared" si="0"/>
        <v>0</v>
      </c>
      <c r="Y35" s="57"/>
      <c r="Z35" s="105"/>
    </row>
    <row r="36" spans="1:26" s="34" customFormat="1" ht="94.5">
      <c r="A36" s="81">
        <v>2</v>
      </c>
      <c r="B36" s="49" t="s">
        <v>164</v>
      </c>
      <c r="C36" s="50" t="s">
        <v>196</v>
      </c>
      <c r="D36" s="50" t="s">
        <v>206</v>
      </c>
      <c r="E36" s="50" t="s">
        <v>207</v>
      </c>
      <c r="F36" s="82">
        <v>2147</v>
      </c>
      <c r="G36" s="65" t="s">
        <v>146</v>
      </c>
      <c r="H36" s="52">
        <v>400</v>
      </c>
      <c r="I36" s="50" t="s">
        <v>192</v>
      </c>
      <c r="J36" s="48">
        <v>7924</v>
      </c>
      <c r="K36" s="49" t="s">
        <v>136</v>
      </c>
      <c r="L36" s="48">
        <v>3</v>
      </c>
      <c r="M36" s="51" t="s">
        <v>154</v>
      </c>
      <c r="N36" s="52" t="s">
        <v>127</v>
      </c>
      <c r="O36" s="129">
        <v>40</v>
      </c>
      <c r="P36" s="52" t="s">
        <v>176</v>
      </c>
      <c r="Q36" s="130">
        <v>0</v>
      </c>
      <c r="R36" s="53">
        <f t="shared" si="1"/>
        <v>0</v>
      </c>
      <c r="S36" s="61"/>
      <c r="T36" s="53">
        <f t="shared" si="2"/>
        <v>0</v>
      </c>
      <c r="U36" s="62"/>
      <c r="V36" s="53">
        <f t="shared" si="3"/>
        <v>0</v>
      </c>
      <c r="W36" s="60"/>
      <c r="X36" s="56">
        <f t="shared" si="0"/>
        <v>0</v>
      </c>
      <c r="Y36" s="57"/>
      <c r="Z36" s="105"/>
    </row>
    <row r="37" spans="1:26" s="34" customFormat="1" ht="94.5">
      <c r="A37" s="81">
        <v>2</v>
      </c>
      <c r="B37" s="49" t="s">
        <v>164</v>
      </c>
      <c r="C37" s="50" t="s">
        <v>196</v>
      </c>
      <c r="D37" s="50" t="s">
        <v>206</v>
      </c>
      <c r="E37" s="50" t="s">
        <v>207</v>
      </c>
      <c r="F37" s="82">
        <v>2147</v>
      </c>
      <c r="G37" s="65" t="s">
        <v>146</v>
      </c>
      <c r="H37" s="52">
        <v>400</v>
      </c>
      <c r="I37" s="50" t="s">
        <v>192</v>
      </c>
      <c r="J37" s="48">
        <v>7924</v>
      </c>
      <c r="K37" s="49" t="s">
        <v>136</v>
      </c>
      <c r="L37" s="48">
        <v>3</v>
      </c>
      <c r="M37" s="51" t="s">
        <v>154</v>
      </c>
      <c r="N37" s="52" t="s">
        <v>181</v>
      </c>
      <c r="O37" s="84">
        <v>333159000</v>
      </c>
      <c r="P37" s="52" t="s">
        <v>128</v>
      </c>
      <c r="Q37" s="127">
        <v>237672600</v>
      </c>
      <c r="R37" s="53">
        <f t="shared" si="1"/>
        <v>0.71339090344250045</v>
      </c>
      <c r="S37" s="61"/>
      <c r="T37" s="53">
        <f t="shared" si="2"/>
        <v>0</v>
      </c>
      <c r="U37" s="62"/>
      <c r="V37" s="53">
        <f t="shared" si="3"/>
        <v>0</v>
      </c>
      <c r="W37" s="60"/>
      <c r="X37" s="56">
        <f t="shared" si="0"/>
        <v>0</v>
      </c>
      <c r="Y37" s="57"/>
      <c r="Z37" s="105"/>
    </row>
    <row r="38" spans="1:26" s="34" customFormat="1" ht="94.5">
      <c r="A38" s="81">
        <v>2</v>
      </c>
      <c r="B38" s="49" t="s">
        <v>164</v>
      </c>
      <c r="C38" s="50" t="s">
        <v>197</v>
      </c>
      <c r="D38" s="50" t="s">
        <v>206</v>
      </c>
      <c r="E38" s="50" t="s">
        <v>207</v>
      </c>
      <c r="F38" s="82">
        <v>2148</v>
      </c>
      <c r="G38" s="65" t="s">
        <v>146</v>
      </c>
      <c r="H38" s="52">
        <v>400</v>
      </c>
      <c r="I38" s="50" t="s">
        <v>192</v>
      </c>
      <c r="J38" s="48">
        <v>7924</v>
      </c>
      <c r="K38" s="49" t="s">
        <v>136</v>
      </c>
      <c r="L38" s="48">
        <v>4</v>
      </c>
      <c r="M38" s="51" t="s">
        <v>155</v>
      </c>
      <c r="N38" s="52" t="s">
        <v>127</v>
      </c>
      <c r="O38" s="129">
        <v>1</v>
      </c>
      <c r="P38" s="52" t="s">
        <v>175</v>
      </c>
      <c r="Q38" s="130">
        <v>0</v>
      </c>
      <c r="R38" s="53">
        <f t="shared" si="1"/>
        <v>0</v>
      </c>
      <c r="S38" s="52"/>
      <c r="T38" s="53">
        <f t="shared" si="2"/>
        <v>0</v>
      </c>
      <c r="U38" s="52"/>
      <c r="V38" s="53">
        <f t="shared" si="3"/>
        <v>0</v>
      </c>
      <c r="W38" s="55"/>
      <c r="X38" s="56">
        <f t="shared" si="0"/>
        <v>0</v>
      </c>
      <c r="Y38" s="57"/>
      <c r="Z38" s="105"/>
    </row>
    <row r="39" spans="1:26" s="34" customFormat="1" ht="94.5">
      <c r="A39" s="81">
        <v>2</v>
      </c>
      <c r="B39" s="49" t="s">
        <v>164</v>
      </c>
      <c r="C39" s="50" t="s">
        <v>197</v>
      </c>
      <c r="D39" s="50" t="s">
        <v>206</v>
      </c>
      <c r="E39" s="50" t="s">
        <v>207</v>
      </c>
      <c r="F39" s="82">
        <v>2148</v>
      </c>
      <c r="G39" s="50" t="s">
        <v>146</v>
      </c>
      <c r="H39" s="52">
        <v>400</v>
      </c>
      <c r="I39" s="50" t="s">
        <v>192</v>
      </c>
      <c r="J39" s="48">
        <v>7924</v>
      </c>
      <c r="K39" s="49" t="s">
        <v>136</v>
      </c>
      <c r="L39" s="48">
        <v>4</v>
      </c>
      <c r="M39" s="51" t="s">
        <v>155</v>
      </c>
      <c r="N39" s="52" t="s">
        <v>181</v>
      </c>
      <c r="O39" s="84">
        <v>185341000</v>
      </c>
      <c r="P39" s="52" t="s">
        <v>128</v>
      </c>
      <c r="Q39" s="127">
        <v>47869140</v>
      </c>
      <c r="R39" s="53">
        <f t="shared" si="1"/>
        <v>0.25827604253780867</v>
      </c>
      <c r="S39" s="52"/>
      <c r="T39" s="53">
        <f t="shared" si="2"/>
        <v>0</v>
      </c>
      <c r="U39" s="52"/>
      <c r="V39" s="53">
        <f t="shared" si="3"/>
        <v>0</v>
      </c>
      <c r="W39" s="55"/>
      <c r="X39" s="56">
        <f t="shared" si="0"/>
        <v>0</v>
      </c>
      <c r="Y39" s="57"/>
      <c r="Z39" s="105"/>
    </row>
    <row r="40" spans="1:26" s="34" customFormat="1" ht="63">
      <c r="A40" s="81">
        <v>2</v>
      </c>
      <c r="B40" s="49" t="s">
        <v>164</v>
      </c>
      <c r="C40" s="50" t="s">
        <v>195</v>
      </c>
      <c r="D40" s="50" t="s">
        <v>201</v>
      </c>
      <c r="E40" s="50" t="s">
        <v>202</v>
      </c>
      <c r="F40" s="81">
        <v>2166</v>
      </c>
      <c r="G40" s="50" t="s">
        <v>147</v>
      </c>
      <c r="H40" s="52">
        <v>1</v>
      </c>
      <c r="I40" s="50" t="s">
        <v>186</v>
      </c>
      <c r="J40" s="48">
        <v>7922</v>
      </c>
      <c r="K40" s="49" t="s">
        <v>137</v>
      </c>
      <c r="L40" s="48">
        <v>1</v>
      </c>
      <c r="M40" s="51" t="s">
        <v>156</v>
      </c>
      <c r="N40" s="52" t="s">
        <v>127</v>
      </c>
      <c r="O40" s="129">
        <v>0.51</v>
      </c>
      <c r="P40" s="52" t="s">
        <v>179</v>
      </c>
      <c r="Q40" s="128">
        <v>0.12509999999999999</v>
      </c>
      <c r="R40" s="53">
        <f t="shared" si="1"/>
        <v>0.2452941176470588</v>
      </c>
      <c r="S40" s="61"/>
      <c r="T40" s="53">
        <f t="shared" si="2"/>
        <v>0</v>
      </c>
      <c r="U40" s="62"/>
      <c r="V40" s="53">
        <f t="shared" si="3"/>
        <v>0</v>
      </c>
      <c r="W40" s="60"/>
      <c r="X40" s="56">
        <f t="shared" si="0"/>
        <v>0</v>
      </c>
      <c r="Y40" s="57"/>
      <c r="Z40" s="105"/>
    </row>
    <row r="41" spans="1:26" s="34" customFormat="1" ht="63">
      <c r="A41" s="81">
        <v>2</v>
      </c>
      <c r="B41" s="49" t="s">
        <v>164</v>
      </c>
      <c r="C41" s="50" t="s">
        <v>195</v>
      </c>
      <c r="D41" s="50" t="s">
        <v>201</v>
      </c>
      <c r="E41" s="50" t="s">
        <v>202</v>
      </c>
      <c r="F41" s="81">
        <v>2166</v>
      </c>
      <c r="G41" s="50" t="s">
        <v>147</v>
      </c>
      <c r="H41" s="52">
        <v>1</v>
      </c>
      <c r="I41" s="50" t="s">
        <v>186</v>
      </c>
      <c r="J41" s="48">
        <v>7922</v>
      </c>
      <c r="K41" s="49" t="s">
        <v>137</v>
      </c>
      <c r="L41" s="48">
        <v>1</v>
      </c>
      <c r="M41" s="51" t="s">
        <v>156</v>
      </c>
      <c r="N41" s="52" t="s">
        <v>181</v>
      </c>
      <c r="O41" s="84">
        <v>20044660000</v>
      </c>
      <c r="P41" s="52" t="s">
        <v>128</v>
      </c>
      <c r="Q41" s="127">
        <v>20000000000</v>
      </c>
      <c r="R41" s="53">
        <f t="shared" si="1"/>
        <v>0.9977719751794244</v>
      </c>
      <c r="S41" s="61"/>
      <c r="T41" s="53">
        <f t="shared" si="2"/>
        <v>0</v>
      </c>
      <c r="U41" s="62"/>
      <c r="V41" s="53">
        <f t="shared" si="3"/>
        <v>0</v>
      </c>
      <c r="W41" s="60"/>
      <c r="X41" s="56">
        <f t="shared" si="0"/>
        <v>0</v>
      </c>
      <c r="Y41" s="57"/>
      <c r="Z41" s="105"/>
    </row>
    <row r="42" spans="1:26" s="34" customFormat="1" ht="63">
      <c r="A42" s="81">
        <v>2</v>
      </c>
      <c r="B42" s="49" t="s">
        <v>164</v>
      </c>
      <c r="C42" s="50" t="s">
        <v>195</v>
      </c>
      <c r="D42" s="50" t="s">
        <v>201</v>
      </c>
      <c r="E42" s="50" t="s">
        <v>202</v>
      </c>
      <c r="F42" s="82">
        <v>2167</v>
      </c>
      <c r="G42" s="65" t="s">
        <v>147</v>
      </c>
      <c r="H42" s="52">
        <v>1</v>
      </c>
      <c r="I42" s="50" t="s">
        <v>186</v>
      </c>
      <c r="J42" s="48">
        <v>7922</v>
      </c>
      <c r="K42" s="49" t="s">
        <v>137</v>
      </c>
      <c r="L42" s="48">
        <v>2</v>
      </c>
      <c r="M42" s="51" t="s">
        <v>157</v>
      </c>
      <c r="N42" s="52" t="s">
        <v>127</v>
      </c>
      <c r="O42" s="129">
        <v>0.25</v>
      </c>
      <c r="P42" s="52" t="s">
        <v>180</v>
      </c>
      <c r="Q42" s="130">
        <v>0</v>
      </c>
      <c r="R42" s="53">
        <f t="shared" si="1"/>
        <v>0</v>
      </c>
      <c r="S42" s="52"/>
      <c r="T42" s="53">
        <f t="shared" si="2"/>
        <v>0</v>
      </c>
      <c r="U42" s="52"/>
      <c r="V42" s="53">
        <f t="shared" si="3"/>
        <v>0</v>
      </c>
      <c r="W42" s="55"/>
      <c r="X42" s="56">
        <f t="shared" si="0"/>
        <v>0</v>
      </c>
      <c r="Y42" s="57"/>
      <c r="Z42" s="105"/>
    </row>
    <row r="43" spans="1:26" s="34" customFormat="1" ht="78.75" customHeight="1">
      <c r="A43" s="81">
        <v>2</v>
      </c>
      <c r="B43" s="49" t="s">
        <v>164</v>
      </c>
      <c r="C43" s="50" t="s">
        <v>195</v>
      </c>
      <c r="D43" s="50" t="s">
        <v>201</v>
      </c>
      <c r="E43" s="50" t="s">
        <v>202</v>
      </c>
      <c r="F43" s="82">
        <v>2167</v>
      </c>
      <c r="G43" s="65" t="s">
        <v>147</v>
      </c>
      <c r="H43" s="52">
        <v>1</v>
      </c>
      <c r="I43" s="50" t="s">
        <v>186</v>
      </c>
      <c r="J43" s="48">
        <v>7922</v>
      </c>
      <c r="K43" s="49" t="s">
        <v>137</v>
      </c>
      <c r="L43" s="48">
        <v>2</v>
      </c>
      <c r="M43" s="51" t="s">
        <v>157</v>
      </c>
      <c r="N43" s="52" t="s">
        <v>181</v>
      </c>
      <c r="O43" s="84">
        <v>854003000</v>
      </c>
      <c r="P43" s="52" t="s">
        <v>128</v>
      </c>
      <c r="Q43" s="127">
        <v>579322067</v>
      </c>
      <c r="R43" s="53">
        <f t="shared" si="1"/>
        <v>0.67836069311231928</v>
      </c>
      <c r="S43" s="52"/>
      <c r="T43" s="53">
        <f t="shared" si="2"/>
        <v>0</v>
      </c>
      <c r="U43" s="52"/>
      <c r="V43" s="53">
        <f t="shared" si="3"/>
        <v>0</v>
      </c>
      <c r="W43" s="55"/>
      <c r="X43" s="56">
        <f t="shared" si="0"/>
        <v>0</v>
      </c>
      <c r="Y43" s="57"/>
      <c r="Z43" s="105"/>
    </row>
    <row r="44" spans="1:26" s="34" customFormat="1" ht="63">
      <c r="A44" s="81">
        <v>2</v>
      </c>
      <c r="B44" s="49" t="s">
        <v>164</v>
      </c>
      <c r="C44" s="50" t="s">
        <v>195</v>
      </c>
      <c r="D44" s="50" t="s">
        <v>203</v>
      </c>
      <c r="E44" s="50" t="s">
        <v>204</v>
      </c>
      <c r="F44" s="82">
        <v>2161</v>
      </c>
      <c r="G44" s="65" t="s">
        <v>148</v>
      </c>
      <c r="H44" s="52">
        <v>3</v>
      </c>
      <c r="I44" s="50" t="s">
        <v>184</v>
      </c>
      <c r="J44" s="48">
        <v>7923</v>
      </c>
      <c r="K44" s="49" t="s">
        <v>138</v>
      </c>
      <c r="L44" s="48">
        <v>1</v>
      </c>
      <c r="M44" s="51" t="s">
        <v>158</v>
      </c>
      <c r="N44" s="52" t="s">
        <v>127</v>
      </c>
      <c r="O44" s="85">
        <v>1</v>
      </c>
      <c r="P44" s="52" t="s">
        <v>172</v>
      </c>
      <c r="Q44" s="128">
        <v>0.15</v>
      </c>
      <c r="R44" s="53">
        <f t="shared" si="1"/>
        <v>0.15</v>
      </c>
      <c r="S44" s="61"/>
      <c r="T44" s="53">
        <f t="shared" si="2"/>
        <v>0</v>
      </c>
      <c r="U44" s="62"/>
      <c r="V44" s="53">
        <f t="shared" si="3"/>
        <v>0</v>
      </c>
      <c r="W44" s="60"/>
      <c r="X44" s="56">
        <f t="shared" si="0"/>
        <v>0</v>
      </c>
      <c r="Y44" s="57"/>
      <c r="Z44" s="105"/>
    </row>
    <row r="45" spans="1:26" s="34" customFormat="1" ht="63">
      <c r="A45" s="81">
        <v>2</v>
      </c>
      <c r="B45" s="49" t="s">
        <v>164</v>
      </c>
      <c r="C45" s="50" t="s">
        <v>195</v>
      </c>
      <c r="D45" s="50" t="s">
        <v>203</v>
      </c>
      <c r="E45" s="50" t="s">
        <v>204</v>
      </c>
      <c r="F45" s="82">
        <v>2161</v>
      </c>
      <c r="G45" s="65" t="s">
        <v>148</v>
      </c>
      <c r="H45" s="52">
        <v>3</v>
      </c>
      <c r="I45" s="50" t="s">
        <v>184</v>
      </c>
      <c r="J45" s="48">
        <v>7923</v>
      </c>
      <c r="K45" s="49" t="s">
        <v>138</v>
      </c>
      <c r="L45" s="48">
        <v>1</v>
      </c>
      <c r="M45" s="51" t="s">
        <v>158</v>
      </c>
      <c r="N45" s="52" t="s">
        <v>181</v>
      </c>
      <c r="O45" s="84">
        <v>7852412557</v>
      </c>
      <c r="P45" s="52" t="s">
        <v>128</v>
      </c>
      <c r="Q45" s="127">
        <v>156015398</v>
      </c>
      <c r="R45" s="53">
        <f t="shared" si="1"/>
        <v>1.9868466775974567E-2</v>
      </c>
      <c r="S45" s="61"/>
      <c r="T45" s="53">
        <f t="shared" si="2"/>
        <v>0</v>
      </c>
      <c r="U45" s="62"/>
      <c r="V45" s="53">
        <f t="shared" si="3"/>
        <v>0</v>
      </c>
      <c r="W45" s="60"/>
      <c r="X45" s="56">
        <f t="shared" si="0"/>
        <v>0</v>
      </c>
      <c r="Y45" s="57"/>
      <c r="Z45" s="105"/>
    </row>
    <row r="46" spans="1:26" s="34" customFormat="1" ht="99" customHeight="1">
      <c r="A46" s="82">
        <v>4</v>
      </c>
      <c r="B46" s="49" t="s">
        <v>163</v>
      </c>
      <c r="C46" s="50" t="s">
        <v>193</v>
      </c>
      <c r="D46" s="50" t="s">
        <v>199</v>
      </c>
      <c r="E46" s="50" t="s">
        <v>200</v>
      </c>
      <c r="F46" s="82">
        <v>2294</v>
      </c>
      <c r="G46" s="65" t="s">
        <v>149</v>
      </c>
      <c r="H46" s="52">
        <v>1</v>
      </c>
      <c r="I46" s="50" t="s">
        <v>188</v>
      </c>
      <c r="J46" s="48">
        <v>7921</v>
      </c>
      <c r="K46" s="49" t="s">
        <v>139</v>
      </c>
      <c r="L46" s="48">
        <v>1</v>
      </c>
      <c r="M46" s="51" t="s">
        <v>159</v>
      </c>
      <c r="N46" s="52" t="s">
        <v>127</v>
      </c>
      <c r="O46" s="85">
        <v>1</v>
      </c>
      <c r="P46" s="52" t="s">
        <v>174</v>
      </c>
      <c r="Q46" s="128">
        <v>0.1152</v>
      </c>
      <c r="R46" s="53">
        <f t="shared" si="1"/>
        <v>0.1152</v>
      </c>
      <c r="S46" s="52"/>
      <c r="T46" s="53">
        <f t="shared" si="2"/>
        <v>0</v>
      </c>
      <c r="U46" s="52"/>
      <c r="V46" s="53">
        <f t="shared" si="3"/>
        <v>0</v>
      </c>
      <c r="W46" s="55"/>
      <c r="X46" s="56">
        <f t="shared" si="0"/>
        <v>0</v>
      </c>
      <c r="Y46" s="57"/>
      <c r="Z46" s="105"/>
    </row>
    <row r="47" spans="1:26" s="34" customFormat="1" ht="99" customHeight="1">
      <c r="A47" s="82">
        <v>4</v>
      </c>
      <c r="B47" s="49" t="s">
        <v>163</v>
      </c>
      <c r="C47" s="50" t="s">
        <v>193</v>
      </c>
      <c r="D47" s="50" t="s">
        <v>199</v>
      </c>
      <c r="E47" s="50" t="s">
        <v>200</v>
      </c>
      <c r="F47" s="82">
        <v>2294</v>
      </c>
      <c r="G47" s="65" t="s">
        <v>149</v>
      </c>
      <c r="H47" s="52">
        <v>1</v>
      </c>
      <c r="I47" s="50" t="s">
        <v>188</v>
      </c>
      <c r="J47" s="48">
        <v>7921</v>
      </c>
      <c r="K47" s="49" t="s">
        <v>139</v>
      </c>
      <c r="L47" s="48">
        <v>1</v>
      </c>
      <c r="M47" s="51" t="s">
        <v>159</v>
      </c>
      <c r="N47" s="52" t="s">
        <v>181</v>
      </c>
      <c r="O47" s="84">
        <v>719982537</v>
      </c>
      <c r="P47" s="52" t="s">
        <v>128</v>
      </c>
      <c r="Q47" s="127">
        <v>63679000</v>
      </c>
      <c r="R47" s="53">
        <f t="shared" si="1"/>
        <v>8.8445200720194683E-2</v>
      </c>
      <c r="S47" s="52"/>
      <c r="T47" s="53">
        <f t="shared" si="2"/>
        <v>0</v>
      </c>
      <c r="U47" s="52"/>
      <c r="V47" s="53">
        <f t="shared" si="3"/>
        <v>0</v>
      </c>
      <c r="W47" s="55"/>
      <c r="X47" s="56">
        <f t="shared" si="0"/>
        <v>0</v>
      </c>
      <c r="Y47" s="57"/>
      <c r="Z47" s="105"/>
    </row>
    <row r="48" spans="1:26" s="34" customFormat="1" ht="109.5" customHeight="1">
      <c r="A48" s="82">
        <v>4</v>
      </c>
      <c r="B48" s="49" t="s">
        <v>163</v>
      </c>
      <c r="C48" s="50" t="s">
        <v>193</v>
      </c>
      <c r="D48" s="50" t="s">
        <v>199</v>
      </c>
      <c r="E48" s="50" t="s">
        <v>200</v>
      </c>
      <c r="F48" s="81">
        <v>2295</v>
      </c>
      <c r="G48" s="50" t="s">
        <v>149</v>
      </c>
      <c r="H48" s="52">
        <v>1</v>
      </c>
      <c r="I48" s="50" t="s">
        <v>188</v>
      </c>
      <c r="J48" s="48">
        <v>7921</v>
      </c>
      <c r="K48" s="49" t="s">
        <v>139</v>
      </c>
      <c r="L48" s="48">
        <v>2</v>
      </c>
      <c r="M48" s="51" t="s">
        <v>160</v>
      </c>
      <c r="N48" s="52" t="s">
        <v>127</v>
      </c>
      <c r="O48" s="85">
        <v>0.25</v>
      </c>
      <c r="P48" s="52" t="s">
        <v>174</v>
      </c>
      <c r="Q48" s="128">
        <v>0.1143</v>
      </c>
      <c r="R48" s="53">
        <f t="shared" si="1"/>
        <v>0.4572</v>
      </c>
      <c r="S48" s="61"/>
      <c r="T48" s="53">
        <f t="shared" si="2"/>
        <v>0</v>
      </c>
      <c r="U48" s="62"/>
      <c r="V48" s="53">
        <f t="shared" si="3"/>
        <v>0</v>
      </c>
      <c r="W48" s="60"/>
      <c r="X48" s="56">
        <f t="shared" si="0"/>
        <v>0</v>
      </c>
      <c r="Y48" s="57"/>
      <c r="Z48" s="105"/>
    </row>
    <row r="49" spans="1:26" s="34" customFormat="1" ht="109.5" customHeight="1">
      <c r="A49" s="82">
        <v>4</v>
      </c>
      <c r="B49" s="49" t="s">
        <v>163</v>
      </c>
      <c r="C49" s="50" t="s">
        <v>193</v>
      </c>
      <c r="D49" s="50" t="s">
        <v>199</v>
      </c>
      <c r="E49" s="50" t="s">
        <v>200</v>
      </c>
      <c r="F49" s="81">
        <v>2295</v>
      </c>
      <c r="G49" s="50" t="s">
        <v>149</v>
      </c>
      <c r="H49" s="52">
        <v>1</v>
      </c>
      <c r="I49" s="50" t="s">
        <v>188</v>
      </c>
      <c r="J49" s="48">
        <v>7921</v>
      </c>
      <c r="K49" s="49" t="s">
        <v>139</v>
      </c>
      <c r="L49" s="48">
        <v>2</v>
      </c>
      <c r="M49" s="51" t="s">
        <v>160</v>
      </c>
      <c r="N49" s="52" t="s">
        <v>181</v>
      </c>
      <c r="O49" s="84">
        <v>715688613</v>
      </c>
      <c r="P49" s="52" t="s">
        <v>128</v>
      </c>
      <c r="Q49" s="127">
        <v>447753863</v>
      </c>
      <c r="R49" s="53">
        <f t="shared" si="1"/>
        <v>0.62562664106547694</v>
      </c>
      <c r="S49" s="61"/>
      <c r="T49" s="53">
        <f t="shared" si="2"/>
        <v>0</v>
      </c>
      <c r="U49" s="62"/>
      <c r="V49" s="53">
        <f t="shared" si="3"/>
        <v>0</v>
      </c>
      <c r="W49" s="60"/>
      <c r="X49" s="56">
        <f t="shared" si="0"/>
        <v>0</v>
      </c>
      <c r="Y49" s="57"/>
      <c r="Z49" s="105"/>
    </row>
    <row r="50" spans="1:26" s="34" customFormat="1" ht="173.25">
      <c r="A50" s="82">
        <v>4</v>
      </c>
      <c r="B50" s="49" t="s">
        <v>163</v>
      </c>
      <c r="C50" s="50" t="s">
        <v>193</v>
      </c>
      <c r="D50" s="50" t="s">
        <v>199</v>
      </c>
      <c r="E50" s="50" t="s">
        <v>200</v>
      </c>
      <c r="F50" s="81">
        <v>2296</v>
      </c>
      <c r="G50" s="50" t="s">
        <v>149</v>
      </c>
      <c r="H50" s="52">
        <v>1</v>
      </c>
      <c r="I50" s="50" t="s">
        <v>188</v>
      </c>
      <c r="J50" s="48">
        <v>7921</v>
      </c>
      <c r="K50" s="49" t="s">
        <v>139</v>
      </c>
      <c r="L50" s="48">
        <v>3</v>
      </c>
      <c r="M50" s="51" t="s">
        <v>161</v>
      </c>
      <c r="N50" s="52" t="s">
        <v>127</v>
      </c>
      <c r="O50" s="85">
        <v>0.3</v>
      </c>
      <c r="P50" s="52" t="s">
        <v>174</v>
      </c>
      <c r="Q50" s="128">
        <v>0.1704</v>
      </c>
      <c r="R50" s="53">
        <f t="shared" si="1"/>
        <v>0.56800000000000006</v>
      </c>
      <c r="S50" s="52"/>
      <c r="T50" s="53">
        <f t="shared" si="2"/>
        <v>0</v>
      </c>
      <c r="U50" s="52"/>
      <c r="V50" s="53">
        <f t="shared" si="3"/>
        <v>0</v>
      </c>
      <c r="W50" s="55"/>
      <c r="X50" s="56">
        <f t="shared" si="0"/>
        <v>0</v>
      </c>
      <c r="Y50" s="57"/>
      <c r="Z50" s="105"/>
    </row>
    <row r="51" spans="1:26" s="34" customFormat="1" ht="173.25">
      <c r="A51" s="82">
        <v>4</v>
      </c>
      <c r="B51" s="49" t="s">
        <v>163</v>
      </c>
      <c r="C51" s="50" t="s">
        <v>193</v>
      </c>
      <c r="D51" s="50" t="s">
        <v>199</v>
      </c>
      <c r="E51" s="50" t="s">
        <v>200</v>
      </c>
      <c r="F51" s="81">
        <v>2296</v>
      </c>
      <c r="G51" s="50" t="s">
        <v>149</v>
      </c>
      <c r="H51" s="52">
        <v>1</v>
      </c>
      <c r="I51" s="50" t="s">
        <v>188</v>
      </c>
      <c r="J51" s="48">
        <v>7921</v>
      </c>
      <c r="K51" s="49" t="s">
        <v>139</v>
      </c>
      <c r="L51" s="48">
        <v>3</v>
      </c>
      <c r="M51" s="51" t="s">
        <v>161</v>
      </c>
      <c r="N51" s="52" t="s">
        <v>181</v>
      </c>
      <c r="O51" s="84">
        <v>2209589850</v>
      </c>
      <c r="P51" s="52" t="s">
        <v>128</v>
      </c>
      <c r="Q51" s="127">
        <v>1905707650</v>
      </c>
      <c r="R51" s="53">
        <f t="shared" si="1"/>
        <v>0.8624712183575608</v>
      </c>
      <c r="S51" s="52"/>
      <c r="T51" s="53">
        <f t="shared" si="2"/>
        <v>0</v>
      </c>
      <c r="U51" s="52"/>
      <c r="V51" s="53">
        <f t="shared" si="3"/>
        <v>0</v>
      </c>
      <c r="W51" s="55"/>
      <c r="X51" s="56">
        <f t="shared" si="0"/>
        <v>0</v>
      </c>
      <c r="Y51" s="57"/>
      <c r="Z51" s="105"/>
    </row>
    <row r="52" spans="1:26" s="34" customFormat="1" ht="120.75" customHeight="1">
      <c r="A52" s="82">
        <v>4</v>
      </c>
      <c r="B52" s="49" t="s">
        <v>163</v>
      </c>
      <c r="C52" s="50" t="s">
        <v>194</v>
      </c>
      <c r="D52" s="50" t="s">
        <v>199</v>
      </c>
      <c r="E52" s="50" t="s">
        <v>200</v>
      </c>
      <c r="F52" s="81">
        <v>2297</v>
      </c>
      <c r="G52" s="50" t="s">
        <v>149</v>
      </c>
      <c r="H52" s="52">
        <v>1</v>
      </c>
      <c r="I52" s="50" t="s">
        <v>188</v>
      </c>
      <c r="J52" s="48">
        <v>7921</v>
      </c>
      <c r="K52" s="49" t="s">
        <v>139</v>
      </c>
      <c r="L52" s="48">
        <v>4</v>
      </c>
      <c r="M52" s="51" t="s">
        <v>162</v>
      </c>
      <c r="N52" s="52" t="s">
        <v>127</v>
      </c>
      <c r="O52" s="85">
        <v>0.3</v>
      </c>
      <c r="P52" s="52" t="s">
        <v>174</v>
      </c>
      <c r="Q52" s="128">
        <v>0.12089999999999999</v>
      </c>
      <c r="R52" s="53">
        <f t="shared" si="1"/>
        <v>0.40299999999999997</v>
      </c>
      <c r="S52" s="61"/>
      <c r="T52" s="53">
        <f t="shared" si="2"/>
        <v>0</v>
      </c>
      <c r="U52" s="62"/>
      <c r="V52" s="53">
        <f t="shared" si="3"/>
        <v>0</v>
      </c>
      <c r="W52" s="60"/>
      <c r="X52" s="56">
        <f t="shared" si="0"/>
        <v>0</v>
      </c>
      <c r="Y52" s="57"/>
      <c r="Z52" s="105"/>
    </row>
    <row r="53" spans="1:26" s="34" customFormat="1" ht="120.75" customHeight="1">
      <c r="A53" s="82">
        <v>4</v>
      </c>
      <c r="B53" s="49" t="s">
        <v>163</v>
      </c>
      <c r="C53" s="50" t="s">
        <v>194</v>
      </c>
      <c r="D53" s="50" t="s">
        <v>199</v>
      </c>
      <c r="E53" s="50" t="s">
        <v>200</v>
      </c>
      <c r="F53" s="81">
        <v>2297</v>
      </c>
      <c r="G53" s="50" t="s">
        <v>149</v>
      </c>
      <c r="H53" s="52">
        <v>1</v>
      </c>
      <c r="I53" s="50" t="s">
        <v>188</v>
      </c>
      <c r="J53" s="48">
        <v>7921</v>
      </c>
      <c r="K53" s="49" t="s">
        <v>139</v>
      </c>
      <c r="L53" s="48">
        <v>4</v>
      </c>
      <c r="M53" s="51" t="s">
        <v>162</v>
      </c>
      <c r="N53" s="52" t="s">
        <v>181</v>
      </c>
      <c r="O53" s="84">
        <v>531647000</v>
      </c>
      <c r="P53" s="52" t="s">
        <v>128</v>
      </c>
      <c r="Q53" s="127">
        <v>333624000</v>
      </c>
      <c r="R53" s="53">
        <f t="shared" si="1"/>
        <v>0.62752916879056964</v>
      </c>
      <c r="S53" s="61"/>
      <c r="T53" s="53">
        <f t="shared" si="2"/>
        <v>0</v>
      </c>
      <c r="U53" s="62"/>
      <c r="V53" s="53">
        <f t="shared" si="3"/>
        <v>0</v>
      </c>
      <c r="W53" s="60"/>
      <c r="X53" s="56">
        <f>+W53/O53</f>
        <v>0</v>
      </c>
      <c r="Y53" s="57"/>
      <c r="Z53" s="105"/>
    </row>
    <row r="54" spans="1:26" ht="118.5" customHeight="1">
      <c r="J54" s="35"/>
      <c r="M54" s="109" t="s">
        <v>129</v>
      </c>
      <c r="N54" s="109"/>
      <c r="O54" s="109"/>
      <c r="P54" s="109"/>
      <c r="Q54" s="110"/>
      <c r="R54" s="66">
        <f>AVERAGE(R18:R53)</f>
        <v>0.34645968104702562</v>
      </c>
      <c r="S54" s="67"/>
      <c r="T54" s="66">
        <f>AVERAGE(T18:T53)</f>
        <v>0</v>
      </c>
      <c r="U54" s="68"/>
      <c r="V54" s="66">
        <f>AVERAGE(V18:V53)</f>
        <v>0</v>
      </c>
      <c r="W54" s="55"/>
      <c r="X54" s="66">
        <f>AVERAGE(X18:X53)</f>
        <v>0</v>
      </c>
      <c r="Y54" s="69"/>
    </row>
    <row r="55" spans="1:26" ht="21.75" customHeight="1">
      <c r="Y55" s="69"/>
    </row>
    <row r="56" spans="1:26" ht="39.75" customHeight="1">
      <c r="M56" s="70"/>
      <c r="Q56" s="44" t="s">
        <v>130</v>
      </c>
      <c r="R56" s="71">
        <v>0.35</v>
      </c>
      <c r="S56" s="45" t="s">
        <v>130</v>
      </c>
      <c r="T56" s="72">
        <v>0.5</v>
      </c>
      <c r="U56" s="46" t="s">
        <v>130</v>
      </c>
      <c r="V56" s="73">
        <v>0.75</v>
      </c>
      <c r="W56" s="47" t="s">
        <v>130</v>
      </c>
      <c r="X56" s="74">
        <v>1</v>
      </c>
    </row>
    <row r="57" spans="1:26" ht="96" customHeight="1">
      <c r="Q57" s="44" t="s">
        <v>131</v>
      </c>
      <c r="R57" s="75">
        <f>+R54/R56</f>
        <v>0.98988480299150183</v>
      </c>
      <c r="S57" s="45" t="s">
        <v>132</v>
      </c>
      <c r="T57" s="76">
        <f>+T54/T56</f>
        <v>0</v>
      </c>
      <c r="U57" s="46" t="s">
        <v>132</v>
      </c>
      <c r="V57" s="77">
        <f>+V54/V56</f>
        <v>0</v>
      </c>
      <c r="W57" s="47" t="s">
        <v>132</v>
      </c>
      <c r="X57" s="78">
        <f>X54/X56</f>
        <v>0</v>
      </c>
    </row>
    <row r="58" spans="1:26">
      <c r="N58" s="79"/>
      <c r="O58" s="79"/>
      <c r="X58" s="69"/>
    </row>
    <row r="60" spans="1:26">
      <c r="Q60" s="126"/>
    </row>
  </sheetData>
  <autoFilter ref="A17:Z54" xr:uid="{B4E8AAA0-30E5-499C-8096-BC86E87B1748}"/>
  <mergeCells count="42">
    <mergeCell ref="M54:Q54"/>
    <mergeCell ref="J16:J17"/>
    <mergeCell ref="K16:K17"/>
    <mergeCell ref="L16:M16"/>
    <mergeCell ref="N16:P16"/>
    <mergeCell ref="Q16:R16"/>
    <mergeCell ref="C16:C17"/>
    <mergeCell ref="D16:D17"/>
    <mergeCell ref="E16:E17"/>
    <mergeCell ref="F16:I16"/>
    <mergeCell ref="Z18:Z53"/>
    <mergeCell ref="Y15:Y17"/>
    <mergeCell ref="Z15:Z17"/>
    <mergeCell ref="J15:X15"/>
    <mergeCell ref="S16:T16"/>
    <mergeCell ref="U16:V16"/>
    <mergeCell ref="W16:X16"/>
    <mergeCell ref="Q10:Y10"/>
    <mergeCell ref="A15:C15"/>
    <mergeCell ref="D15:E15"/>
    <mergeCell ref="F15:I15"/>
    <mergeCell ref="J11:P11"/>
    <mergeCell ref="Q11:Y11"/>
    <mergeCell ref="C12:F12"/>
    <mergeCell ref="J12:P12"/>
    <mergeCell ref="Q12:Y12"/>
    <mergeCell ref="A1:P5"/>
    <mergeCell ref="C6:F6"/>
    <mergeCell ref="I6:I12"/>
    <mergeCell ref="J6:P6"/>
    <mergeCell ref="Q6:Y6"/>
    <mergeCell ref="C7:G7"/>
    <mergeCell ref="J7:P7"/>
    <mergeCell ref="Q7:Y7"/>
    <mergeCell ref="C8:F8"/>
    <mergeCell ref="J8:P8"/>
    <mergeCell ref="Q8:Y8"/>
    <mergeCell ref="C9:G9"/>
    <mergeCell ref="J9:P9"/>
    <mergeCell ref="Q9:Y9"/>
    <mergeCell ref="C10:F10"/>
    <mergeCell ref="J10:P1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F2637-CD6D-4931-A9E6-31A4E5909CD6}">
  <dimension ref="A1:C51"/>
  <sheetViews>
    <sheetView workbookViewId="0">
      <pane ySplit="3" topLeftCell="A18" activePane="bottomLeft" state="frozen"/>
      <selection pane="bottomLeft" sqref="A1:A3"/>
    </sheetView>
  </sheetViews>
  <sheetFormatPr baseColWidth="10" defaultRowHeight="12.75"/>
  <cols>
    <col min="1" max="1" width="109.7109375" customWidth="1"/>
    <col min="2" max="2" width="23.140625" style="20" customWidth="1"/>
  </cols>
  <sheetData>
    <row r="1" spans="1:2" ht="21.75" customHeight="1">
      <c r="A1" s="114" t="s">
        <v>26</v>
      </c>
      <c r="B1" s="115"/>
    </row>
    <row r="2" spans="1:2" ht="21.75" customHeight="1">
      <c r="A2" s="114"/>
      <c r="B2" s="115"/>
    </row>
    <row r="3" spans="1:2" ht="21.75" customHeight="1">
      <c r="A3" s="114"/>
      <c r="B3" s="18"/>
    </row>
    <row r="4" spans="1:2" s="19" customFormat="1">
      <c r="A4" s="19" t="s">
        <v>25</v>
      </c>
      <c r="B4" s="19" t="s">
        <v>55</v>
      </c>
    </row>
    <row r="5" spans="1:2" ht="16.5" customHeight="1">
      <c r="A5" s="21" t="s">
        <v>56</v>
      </c>
      <c r="B5" s="27">
        <f>+B6+B8+B10+B12</f>
        <v>4176908000</v>
      </c>
    </row>
    <row r="6" spans="1:2" ht="16.5" customHeight="1">
      <c r="A6" t="s">
        <v>57</v>
      </c>
      <c r="B6" s="28">
        <f>+B7</f>
        <v>715688613</v>
      </c>
    </row>
    <row r="7" spans="1:2">
      <c r="A7" t="s">
        <v>58</v>
      </c>
      <c r="B7" s="28">
        <v>715688613</v>
      </c>
    </row>
    <row r="8" spans="1:2">
      <c r="A8" t="s">
        <v>59</v>
      </c>
      <c r="B8" s="28">
        <f>+B9</f>
        <v>719982537</v>
      </c>
    </row>
    <row r="9" spans="1:2">
      <c r="A9" t="s">
        <v>60</v>
      </c>
      <c r="B9" s="28">
        <v>719982537</v>
      </c>
    </row>
    <row r="10" spans="1:2">
      <c r="A10" t="s">
        <v>61</v>
      </c>
      <c r="B10" s="28">
        <f>+B11</f>
        <v>531647000</v>
      </c>
    </row>
    <row r="11" spans="1:2">
      <c r="A11" t="s">
        <v>62</v>
      </c>
      <c r="B11" s="28">
        <v>531647000</v>
      </c>
    </row>
    <row r="12" spans="1:2">
      <c r="A12" t="s">
        <v>63</v>
      </c>
      <c r="B12" s="28">
        <f>+B13</f>
        <v>2209589850</v>
      </c>
    </row>
    <row r="13" spans="1:2">
      <c r="A13" t="s">
        <v>64</v>
      </c>
      <c r="B13" s="28">
        <v>2209589850</v>
      </c>
    </row>
    <row r="14" spans="1:2">
      <c r="A14" s="21" t="s">
        <v>65</v>
      </c>
      <c r="B14" s="27">
        <f>+B15+B17</f>
        <v>20898663000</v>
      </c>
    </row>
    <row r="15" spans="1:2">
      <c r="A15" t="s">
        <v>66</v>
      </c>
      <c r="B15" s="28">
        <f>+B16</f>
        <v>20044660000</v>
      </c>
    </row>
    <row r="16" spans="1:2">
      <c r="A16" t="s">
        <v>67</v>
      </c>
      <c r="B16" s="28">
        <v>20044660000</v>
      </c>
    </row>
    <row r="17" spans="1:2">
      <c r="A17" t="s">
        <v>68</v>
      </c>
      <c r="B17" s="28">
        <f>+B18</f>
        <v>854003000</v>
      </c>
    </row>
    <row r="18" spans="1:2">
      <c r="A18" t="s">
        <v>69</v>
      </c>
      <c r="B18" s="28">
        <v>854003000</v>
      </c>
    </row>
    <row r="19" spans="1:2">
      <c r="A19" s="21" t="s">
        <v>70</v>
      </c>
      <c r="B19" s="27">
        <f>+B20</f>
        <v>7852412557</v>
      </c>
    </row>
    <row r="20" spans="1:2">
      <c r="A20" t="s">
        <v>68</v>
      </c>
      <c r="B20" s="28">
        <f>+B21</f>
        <v>7852412557</v>
      </c>
    </row>
    <row r="21" spans="1:2">
      <c r="A21" t="s">
        <v>71</v>
      </c>
      <c r="B21" s="28">
        <v>7852412557</v>
      </c>
    </row>
    <row r="22" spans="1:2">
      <c r="A22" s="21" t="s">
        <v>72</v>
      </c>
      <c r="B22" s="27">
        <f>+B23+B25+B27+B29</f>
        <v>3361318500</v>
      </c>
    </row>
    <row r="23" spans="1:2">
      <c r="A23" t="s">
        <v>73</v>
      </c>
      <c r="B23" s="28">
        <f>+B24</f>
        <v>1088147000</v>
      </c>
    </row>
    <row r="24" spans="1:2">
      <c r="A24" t="s">
        <v>74</v>
      </c>
      <c r="B24" s="28">
        <v>1088147000</v>
      </c>
    </row>
    <row r="25" spans="1:2">
      <c r="A25" t="s">
        <v>22</v>
      </c>
      <c r="B25" s="28">
        <f>+B26</f>
        <v>1754671500</v>
      </c>
    </row>
    <row r="26" spans="1:2">
      <c r="A26" t="s">
        <v>75</v>
      </c>
      <c r="B26" s="28">
        <v>1754671500</v>
      </c>
    </row>
    <row r="27" spans="1:2">
      <c r="A27" t="s">
        <v>24</v>
      </c>
      <c r="B27" s="28">
        <f>+B28</f>
        <v>333159000</v>
      </c>
    </row>
    <row r="28" spans="1:2">
      <c r="A28" t="s">
        <v>76</v>
      </c>
      <c r="B28" s="28">
        <v>333159000</v>
      </c>
    </row>
    <row r="29" spans="1:2">
      <c r="A29" t="s">
        <v>77</v>
      </c>
      <c r="B29" s="28">
        <f>+B30</f>
        <v>185341000</v>
      </c>
    </row>
    <row r="30" spans="1:2">
      <c r="A30" t="s">
        <v>78</v>
      </c>
      <c r="B30" s="28">
        <v>185341000</v>
      </c>
    </row>
    <row r="31" spans="1:2">
      <c r="A31" s="21" t="s">
        <v>79</v>
      </c>
      <c r="B31" s="27">
        <f>+B32+B34+B36</f>
        <v>3019786000</v>
      </c>
    </row>
    <row r="32" spans="1:2">
      <c r="A32" t="s">
        <v>73</v>
      </c>
      <c r="B32" s="28">
        <f>+B33</f>
        <v>789030000</v>
      </c>
    </row>
    <row r="33" spans="1:2">
      <c r="A33" t="s">
        <v>80</v>
      </c>
      <c r="B33" s="28">
        <v>789030000</v>
      </c>
    </row>
    <row r="34" spans="1:2">
      <c r="A34" t="s">
        <v>22</v>
      </c>
      <c r="B34" s="28">
        <f>+B35</f>
        <v>1230526000</v>
      </c>
    </row>
    <row r="35" spans="1:2">
      <c r="A35" t="s">
        <v>81</v>
      </c>
      <c r="B35" s="28">
        <v>1230526000</v>
      </c>
    </row>
    <row r="36" spans="1:2">
      <c r="A36" t="s">
        <v>82</v>
      </c>
      <c r="B36" s="28">
        <f>+B37</f>
        <v>1000230000</v>
      </c>
    </row>
    <row r="37" spans="1:2">
      <c r="A37" t="s">
        <v>83</v>
      </c>
      <c r="B37" s="28">
        <v>1000230000</v>
      </c>
    </row>
    <row r="38" spans="1:2">
      <c r="A38" s="21" t="s">
        <v>84</v>
      </c>
      <c r="B38" s="27">
        <f>+B39+B41+B44</f>
        <v>5711889000</v>
      </c>
    </row>
    <row r="39" spans="1:2">
      <c r="A39" t="s">
        <v>73</v>
      </c>
      <c r="B39" s="28">
        <v>2082826000</v>
      </c>
    </row>
    <row r="40" spans="1:2">
      <c r="A40" t="s">
        <v>85</v>
      </c>
      <c r="B40" s="28">
        <v>2082826000</v>
      </c>
    </row>
    <row r="41" spans="1:2">
      <c r="A41" t="s">
        <v>23</v>
      </c>
      <c r="B41" s="28">
        <v>1948836000</v>
      </c>
    </row>
    <row r="42" spans="1:2">
      <c r="A42" t="s">
        <v>86</v>
      </c>
      <c r="B42" s="28">
        <v>1727500000</v>
      </c>
    </row>
    <row r="43" spans="1:2">
      <c r="A43" t="s">
        <v>87</v>
      </c>
      <c r="B43" s="28">
        <v>221336000</v>
      </c>
    </row>
    <row r="44" spans="1:2">
      <c r="A44" t="s">
        <v>82</v>
      </c>
      <c r="B44" s="28">
        <v>1680227000</v>
      </c>
    </row>
    <row r="45" spans="1:2">
      <c r="A45" t="s">
        <v>88</v>
      </c>
      <c r="B45" s="28">
        <v>1680227000</v>
      </c>
    </row>
    <row r="46" spans="1:2">
      <c r="A46" s="22" t="s">
        <v>89</v>
      </c>
      <c r="B46" s="27">
        <f>+B5+B14+B19+B22+B31+B38</f>
        <v>45020977057</v>
      </c>
    </row>
    <row r="47" spans="1:2">
      <c r="A47" s="1" t="s">
        <v>90</v>
      </c>
      <c r="B47" s="29">
        <v>8472141000</v>
      </c>
    </row>
    <row r="48" spans="1:2">
      <c r="A48" s="2" t="s">
        <v>91</v>
      </c>
      <c r="B48" s="30">
        <f>+B46+B47</f>
        <v>53493118057</v>
      </c>
    </row>
    <row r="49" spans="2:3">
      <c r="B49"/>
    </row>
    <row r="50" spans="2:3">
      <c r="B50"/>
      <c r="C50" s="28"/>
    </row>
    <row r="51" spans="2:3">
      <c r="B51"/>
    </row>
  </sheetData>
  <mergeCells count="2">
    <mergeCell ref="A1:A3"/>
    <mergeCell ref="B1:B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95A46-2BBE-431A-A2AA-DFC1E49D3D39}">
  <dimension ref="B1:D25"/>
  <sheetViews>
    <sheetView workbookViewId="0"/>
  </sheetViews>
  <sheetFormatPr baseColWidth="10" defaultRowHeight="12.75"/>
  <cols>
    <col min="2" max="2" width="4.140625" bestFit="1" customWidth="1"/>
    <col min="3" max="3" width="16.42578125" bestFit="1" customWidth="1"/>
    <col min="4" max="4" width="76.42578125" bestFit="1" customWidth="1"/>
    <col min="5" max="5" width="99" customWidth="1"/>
  </cols>
  <sheetData>
    <row r="1" spans="2:4" ht="13.5" thickBot="1"/>
    <row r="2" spans="2:4">
      <c r="B2" s="119" t="s">
        <v>42</v>
      </c>
      <c r="C2" s="120"/>
      <c r="D2" s="121"/>
    </row>
    <row r="3" spans="2:4" ht="13.5" thickBot="1">
      <c r="B3" s="122" t="s">
        <v>43</v>
      </c>
      <c r="C3" s="123"/>
      <c r="D3" s="124"/>
    </row>
    <row r="4" spans="2:4" ht="15" thickBot="1">
      <c r="B4" s="24" t="s">
        <v>5</v>
      </c>
      <c r="C4" s="25" t="s">
        <v>11</v>
      </c>
      <c r="D4" s="24" t="s">
        <v>28</v>
      </c>
    </row>
    <row r="5" spans="2:4" ht="15" thickBot="1">
      <c r="B5" s="25">
        <v>1</v>
      </c>
      <c r="C5" s="116" t="s">
        <v>12</v>
      </c>
      <c r="D5" s="26" t="s">
        <v>44</v>
      </c>
    </row>
    <row r="6" spans="2:4" ht="13.5" thickBot="1">
      <c r="B6" s="116">
        <v>2</v>
      </c>
      <c r="C6" s="117"/>
      <c r="D6" s="26" t="s">
        <v>45</v>
      </c>
    </row>
    <row r="7" spans="2:4" ht="15" thickBot="1">
      <c r="B7" s="117"/>
      <c r="C7" s="117"/>
      <c r="D7" s="24" t="s">
        <v>46</v>
      </c>
    </row>
    <row r="8" spans="2:4" ht="15" thickBot="1">
      <c r="B8" s="117"/>
      <c r="C8" s="117"/>
      <c r="D8" s="24" t="s">
        <v>47</v>
      </c>
    </row>
    <row r="9" spans="2:4" ht="15" thickBot="1">
      <c r="B9" s="117"/>
      <c r="C9" s="117"/>
      <c r="D9" s="24" t="s">
        <v>48</v>
      </c>
    </row>
    <row r="10" spans="2:4" ht="13.5" thickBot="1">
      <c r="B10" s="117"/>
      <c r="C10" s="117"/>
      <c r="D10" s="26" t="s">
        <v>49</v>
      </c>
    </row>
    <row r="11" spans="2:4" ht="15" thickBot="1">
      <c r="B11" s="117"/>
      <c r="C11" s="117"/>
      <c r="D11" s="24" t="s">
        <v>50</v>
      </c>
    </row>
    <row r="12" spans="2:4" ht="15" thickBot="1">
      <c r="B12" s="117"/>
      <c r="C12" s="117"/>
      <c r="D12" s="24" t="s">
        <v>51</v>
      </c>
    </row>
    <row r="13" spans="2:4" ht="15" thickBot="1">
      <c r="B13" s="117"/>
      <c r="C13" s="117"/>
      <c r="D13" s="24" t="s">
        <v>52</v>
      </c>
    </row>
    <row r="14" spans="2:4" ht="15" thickBot="1">
      <c r="B14" s="117"/>
      <c r="C14" s="117"/>
      <c r="D14" s="24" t="s">
        <v>53</v>
      </c>
    </row>
    <row r="15" spans="2:4" ht="15" thickBot="1">
      <c r="B15" s="118"/>
      <c r="C15" s="118"/>
      <c r="D15" s="24" t="s">
        <v>54</v>
      </c>
    </row>
    <row r="16" spans="2:4" ht="29.25" thickBot="1">
      <c r="B16" s="25">
        <v>3</v>
      </c>
      <c r="C16" s="25" t="s">
        <v>6</v>
      </c>
      <c r="D16" s="26" t="s">
        <v>7</v>
      </c>
    </row>
    <row r="17" spans="2:4" ht="15" thickBot="1">
      <c r="B17" s="25">
        <v>4</v>
      </c>
      <c r="C17" s="116" t="s">
        <v>8</v>
      </c>
      <c r="D17" s="26" t="s">
        <v>13</v>
      </c>
    </row>
    <row r="18" spans="2:4" ht="15" thickBot="1">
      <c r="B18" s="25">
        <v>5</v>
      </c>
      <c r="C18" s="117"/>
      <c r="D18" s="24" t="s">
        <v>14</v>
      </c>
    </row>
    <row r="19" spans="2:4" ht="15" thickBot="1">
      <c r="B19" s="25">
        <v>6</v>
      </c>
      <c r="C19" s="117"/>
      <c r="D19" s="24" t="s">
        <v>15</v>
      </c>
    </row>
    <row r="20" spans="2:4" ht="15" thickBot="1">
      <c r="B20" s="25">
        <v>7</v>
      </c>
      <c r="C20" s="117"/>
      <c r="D20" s="24" t="s">
        <v>16</v>
      </c>
    </row>
    <row r="21" spans="2:4" ht="15" thickBot="1">
      <c r="B21" s="25">
        <v>8</v>
      </c>
      <c r="C21" s="117"/>
      <c r="D21" s="24" t="s">
        <v>17</v>
      </c>
    </row>
    <row r="22" spans="2:4" ht="15" thickBot="1">
      <c r="B22" s="25">
        <v>9</v>
      </c>
      <c r="C22" s="118"/>
      <c r="D22" s="24" t="s">
        <v>18</v>
      </c>
    </row>
    <row r="23" spans="2:4" ht="15" thickBot="1">
      <c r="B23" s="25">
        <v>10</v>
      </c>
      <c r="C23" s="116" t="s">
        <v>9</v>
      </c>
      <c r="D23" s="26" t="s">
        <v>21</v>
      </c>
    </row>
    <row r="24" spans="2:4" ht="15" thickBot="1">
      <c r="B24" s="25">
        <v>11</v>
      </c>
      <c r="C24" s="117"/>
      <c r="D24" s="24" t="s">
        <v>20</v>
      </c>
    </row>
    <row r="25" spans="2:4" ht="15" thickBot="1">
      <c r="B25" s="25">
        <v>12</v>
      </c>
      <c r="C25" s="118"/>
      <c r="D25" s="24" t="s">
        <v>19</v>
      </c>
    </row>
  </sheetData>
  <mergeCells count="6">
    <mergeCell ref="C23:C25"/>
    <mergeCell ref="B2:D2"/>
    <mergeCell ref="B3:D3"/>
    <mergeCell ref="C5:C15"/>
    <mergeCell ref="B6:B15"/>
    <mergeCell ref="C17:C22"/>
  </mergeCells>
  <hyperlinks>
    <hyperlink ref="B2:B3" r:id="rId1" display="https://fuga.gov.co/transparencia-y-acceso-a-la-informacion-publica/planeacion-presupuesto-informes/planes-estrategicos-sectoriales-e-institucionales" xr:uid="{EAC806C7-4313-47C0-901E-7C3743617EB7}"/>
    <hyperlink ref="D5" r:id="rId2" display="https://fuga.gov.co/transparencia-y-acceso-a-la-informacion-publica/contratacion/plan-anual-de-adquisiciones" xr:uid="{E4B2562F-027F-4A4E-AC29-539366CA286D}"/>
    <hyperlink ref="D6" r:id="rId3" display="https://fuga.gov.co/transparencia-y-acceso-a-la-informacion-publica/planeacion-presupuesto-informes/plan-anticorrupcion" xr:uid="{4D60C5D8-0895-41CB-9963-C1C0A48395B8}"/>
    <hyperlink ref="D16" r:id="rId4" display="https://fuga.gov.co/transparencia-y-acceso-a-la-informacion-publica/planeacion-presupuesto-informes/pinar?field_fecha_de_emision_value=All&amp;term_node_tid_depth=283" xr:uid="{085213B1-7736-49A9-8F89-D62175F0B273}"/>
    <hyperlink ref="D17" r:id="rId5" display="https://fuga.gov.co/transparencia-y-acceso-a-la-informacion-publica/planeacion-presupuesto-informes/peth?field_fecha_de_emision_value=All&amp;term_node_tid_depth=284" xr:uid="{E71B4FEF-013D-4E56-AF61-C6DD4328D63A}"/>
    <hyperlink ref="D23" r:id="rId6" display="https://fuga.gov.co/transparencia-y-acceso-a-la-informacion-publica/planeacion-presupuesto-informes/plan-tecnologias-de-la-informacion?field_fecha_de_emision_value=All&amp;term_node_tid_depth=285" xr:uid="{EA22BE51-C666-4A92-A1F3-82D27C96E764}"/>
    <hyperlink ref="D10" location="'ESTRATEGIA DE RAZONALIZACIÓN 25'!A1" display="•Componente 4. Racionalización de trámites" xr:uid="{69302FC5-201B-45FD-872F-513639CDB52A}"/>
  </hyperlinks>
  <pageMargins left="0.7" right="0.7" top="0.75" bottom="0.75" header="0.3" footer="0.3"/>
  <pageSetup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195B9-02B6-42A7-BB43-0425D27E503B}">
  <dimension ref="A1"/>
  <sheetViews>
    <sheetView topLeftCell="A4" zoomScale="115" zoomScaleNormal="115" workbookViewId="0">
      <selection activeCell="Q41" sqref="Q41"/>
    </sheetView>
  </sheetViews>
  <sheetFormatPr baseColWidth="10" defaultColWidth="11.42578125" defaultRowHeight="12.75"/>
  <cols>
    <col min="1" max="16384" width="11.42578125" style="3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PLAN DE ACCIÓN FUGA 2025</vt:lpstr>
      <vt:lpstr>Plan de Acción Institucional</vt:lpstr>
      <vt:lpstr>Plan de acción ppto 2025</vt:lpstr>
      <vt:lpstr>PLANES FUGA DECRETO 612 Y OTROS</vt:lpstr>
      <vt:lpstr>ESTRATEGIA DE RAZONALIZACIÓN 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ARAMIREZ</dc:creator>
  <cp:lastModifiedBy>ANDRES JOSE LEON PALEN</cp:lastModifiedBy>
  <cp:lastPrinted>2022-01-27T16:37:16Z</cp:lastPrinted>
  <dcterms:created xsi:type="dcterms:W3CDTF">2022-01-27T15:06:06Z</dcterms:created>
  <dcterms:modified xsi:type="dcterms:W3CDTF">2025-05-15T02:19:52Z</dcterms:modified>
</cp:coreProperties>
</file>